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501AB610-4BBD-4FF2-8BA1-EA66D7EDFA14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I42" i="175"/>
  <c r="CI50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26" i="175" l="1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N39" i="187" s="1"/>
  <c r="AD39" i="187" s="1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N31" i="187" s="1"/>
  <c r="AD31" i="187" s="1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O35" i="124" s="1"/>
  <c r="P36" i="186" s="1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O37" i="187" s="1"/>
  <c r="AE37" i="187" s="1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N43" i="187" s="1"/>
  <c r="AD43" i="187" s="1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P23" i="124" s="1"/>
  <c r="Q24" i="186" s="1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4" s="1"/>
  <c r="Q42" i="186" s="1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H16" i="203" s="1"/>
  <c r="I16" i="203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25" i="124"/>
  <c r="P26" i="186" s="1"/>
  <c r="O25" i="187"/>
  <c r="AE25" i="187" s="1"/>
  <c r="N47" i="124"/>
  <c r="O48" i="186" s="1"/>
  <c r="N43" i="124"/>
  <c r="O44" i="186" s="1"/>
  <c r="N39" i="124"/>
  <c r="O40" i="186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5" i="124"/>
  <c r="Q26" i="186" s="1"/>
  <c r="P29" i="187"/>
  <c r="AF29" i="187" s="1"/>
  <c r="P29" i="124"/>
  <c r="Q30" i="186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M54" i="182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N22" i="182" l="1"/>
  <c r="O37" i="124"/>
  <c r="P38" i="186" s="1"/>
  <c r="O34" i="124"/>
  <c r="P35" i="186" s="1"/>
  <c r="P35" i="187"/>
  <c r="AF35" i="187" s="1"/>
  <c r="H18" i="170"/>
  <c r="I18" i="170" s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3"/>
  <c r="F20" i="161"/>
  <c r="F20" i="159"/>
  <c r="F20" i="157"/>
  <c r="F20" i="155"/>
  <c r="F20" i="153"/>
  <c r="F20" i="151"/>
  <c r="F20" i="147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F20" i="135" l="1"/>
  <c r="H20" i="142"/>
  <c r="I20" i="142" s="1"/>
  <c r="F20" i="169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J36" i="175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3" i="127"/>
  <c r="I13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8" i="127"/>
  <c r="H8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5" i="127"/>
  <c r="F25" i="13" s="1"/>
  <c r="F27" i="127"/>
  <c r="F27" i="13" s="1"/>
  <c r="F30" i="127"/>
  <c r="F30" i="13" s="1"/>
  <c r="F32" i="127"/>
  <c r="F32" i="13" s="1"/>
  <c r="F33" i="127"/>
  <c r="F33" i="13" s="1"/>
  <c r="F36" i="127"/>
  <c r="F36" i="13" s="1"/>
  <c r="F38" i="127"/>
  <c r="F38" i="13" s="1"/>
  <c r="F39" i="127"/>
  <c r="F39" i="13" s="1"/>
  <c r="F41" i="127"/>
  <c r="F41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J34" i="175" l="1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T35" i="13" s="1"/>
  <c r="U36" i="182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30" i="124"/>
  <c r="E31" i="186" s="1"/>
  <c r="D30" i="187"/>
  <c r="T30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H10" i="161"/>
  <c r="I10" i="161" s="1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I13" i="182"/>
  <c r="H12" i="136"/>
  <c r="I12" i="13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M16" i="182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T37" i="13"/>
  <c r="U38" i="182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H8" i="130"/>
  <c r="I8" i="130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H10" i="132" l="1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58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H23" i="158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12" i="138" l="1"/>
  <c r="F10" i="135"/>
  <c r="H23" i="135"/>
  <c r="J56" i="182"/>
  <c r="U31" i="13"/>
  <c r="V32" i="182" s="1"/>
  <c r="G20" i="188"/>
  <c r="D20" i="188"/>
  <c r="H20" i="188"/>
  <c r="C20" i="188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H23" i="151"/>
  <c r="H23" i="145"/>
  <c r="T39" i="182"/>
  <c r="H23" i="164"/>
  <c r="F8" i="15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23" i="133" s="1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52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E24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5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G16" i="137" l="1"/>
  <c r="K20" i="188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21" i="123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<sst xmlns="http://schemas.openxmlformats.org/spreadsheetml/2006/main" count="2989" uniqueCount="496">
  <si>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</si>
  <si>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</si>
  <si>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</si>
  <si>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</si>
  <si>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</si>
  <si>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</si>
  <si>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</si>
  <si>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</si>
  <si>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</si>
  <si>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</si>
  <si>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</si>
  <si>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</si>
  <si>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</si>
  <si>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</si>
  <si>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</si>
  <si>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</si>
  <si>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</si>
  <si>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</si>
  <si>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</si>
  <si>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</si>
  <si>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</si>
  <si>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</si>
  <si>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</si>
  <si>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</si>
  <si>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</si>
  <si>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</si>
  <si>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</si>
  <si>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</si>
  <si>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</si>
  <si>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</si>
  <si>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</si>
  <si>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</si>
  <si>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</si>
  <si>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</si>
  <si>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</si>
  <si>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</si>
  <si>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</si>
  <si>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</si>
  <si>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</si>
  <si>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</si>
  <si>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</si>
  <si>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</si>
  <si>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</si>
  <si>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</si>
  <si>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</si>
  <si>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</si>
  <si>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</si>
  <si>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</si>
  <si>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</si>
  <si>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</si>
  <si>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</si>
  <si>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</si>
  <si>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</si>
  <si>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</si>
  <si>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</si>
  <si>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</si>
  <si>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</si>
  <si>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</si>
  <si>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</si>
  <si>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</si>
  <si>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</si>
  <si>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</si>
  <si>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</si>
  <si>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</si>
  <si>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</si>
  <si>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</si>
  <si>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</si>
  <si>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</si>
  <si>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</si>
  <si>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</si>
  <si>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</si>
  <si>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</si>
  <si>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</si>
  <si>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</si>
  <si>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</si>
  <si>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</si>
  <si>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</si>
  <si>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</si>
  <si>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</si>
  <si>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</si>
  <si>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</si>
  <si>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</si>
  <si>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</si>
  <si>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</si>
  <si>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</si>
  <si>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</si>
  <si>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</si>
  <si>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</si>
  <si>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</si>
  <si>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</si>
  <si>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</si>
  <si>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</si>
  <si>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</si>
  <si>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</si>
  <si>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</si>
  <si>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</si>
  <si>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</si>
  <si>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</si>
  <si>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</si>
  <si>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</si>
  <si>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</si>
  <si>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</si>
  <si>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</si>
  <si>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</si>
  <si>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</si>
  <si>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</si>
  <si>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</si>
  <si>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</si>
  <si>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</si>
  <si>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</si>
  <si>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</si>
  <si>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</si>
  <si>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</si>
  <si>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</si>
  <si>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</si>
  <si>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</si>
  <si>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</si>
  <si>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</si>
  <si>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</si>
  <si>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</si>
  <si>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</si>
  <si>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</si>
  <si>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</si>
  <si>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</si>
  <si>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</si>
  <si>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</si>
  <si>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</si>
  <si>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</si>
  <si>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</si>
  <si>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</si>
  <si>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</si>
  <si>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</si>
  <si>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</si>
  <si>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</si>
  <si>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</si>
  <si>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</si>
  <si>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</si>
  <si>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</si>
  <si>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</si>
  <si>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</si>
  <si>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</si>
  <si>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</si>
  <si>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</si>
  <si>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</si>
  <si>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</si>
  <si>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</si>
  <si>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</si>
  <si>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</si>
  <si>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</si>
  <si>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</si>
  <si>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</si>
  <si>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</si>
  <si>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</si>
  <si>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</si>
  <si>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</si>
  <si>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</si>
  <si>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</si>
  <si>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</si>
  <si>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</si>
  <si>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</si>
  <si>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</si>
  <si>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</si>
  <si>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</si>
  <si>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</si>
  <si>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</si>
  <si>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</si>
  <si>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</si>
  <si>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</si>
  <si>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</si>
  <si>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</si>
  <si>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</si>
  <si>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</si>
  <si>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</si>
  <si>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</si>
  <si>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</si>
  <si>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</si>
  <si>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</si>
  <si>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</si>
  <si>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</si>
  <si>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</si>
  <si>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</si>
  <si>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</si>
  <si>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</si>
  <si>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</si>
  <si>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</si>
  <si>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</si>
  <si>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</si>
  <si>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</si>
  <si>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</si>
  <si>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</si>
  <si>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</si>
  <si>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</si>
  <si>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</si>
  <si>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</si>
  <si>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</si>
  <si>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</si>
  <si>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</si>
  <si>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</si>
  <si>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</si>
  <si>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</si>
  <si>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</si>
  <si>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</si>
  <si>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</si>
  <si>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</si>
  <si>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</si>
  <si>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</si>
  <si>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</si>
  <si>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</si>
  <si>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</si>
  <si>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</si>
  <si>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</si>
  <si>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</si>
  <si>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</si>
  <si>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</si>
  <si>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</si>
  <si>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</si>
  <si>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</si>
  <si>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</si>
  <si>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</si>
  <si>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</si>
  <si>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</si>
  <si>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</si>
  <si>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</si>
  <si>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</si>
  <si>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</si>
  <si>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</si>
  <si>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</si>
  <si>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</si>
  <si>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</si>
  <si>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</si>
  <si>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</si>
  <si>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</si>
  <si>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</si>
  <si>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</si>
  <si>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</si>
  <si>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</si>
  <si>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</si>
  <si>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</si>
  <si>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</si>
  <si>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</si>
  <si>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</si>
  <si>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</si>
  <si>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</si>
  <si>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</si>
  <si>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</si>
  <si>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</si>
  <si>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</si>
  <si>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</si>
  <si>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</si>
  <si>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</si>
  <si>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</si>
  <si>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</si>
  <si>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</si>
  <si>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</si>
  <si>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</si>
  <si>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</si>
  <si>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</si>
  <si>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</si>
  <si>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</si>
  <si>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</si>
  <si>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</si>
  <si>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</si>
  <si>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</si>
  <si>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</si>
  <si>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</si>
  <si>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</si>
  <si>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</si>
  <si>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</si>
  <si>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</si>
  <si>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</si>
  <si>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</si>
  <si>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</si>
  <si>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</si>
  <si>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</si>
  <si>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</si>
  <si>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</si>
  <si>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</si>
  <si>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</si>
  <si>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</si>
  <si>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</si>
  <si>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</si>
  <si>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</si>
  <si>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</si>
  <si>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</si>
  <si>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</si>
  <si>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</si>
  <si>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</si>
  <si>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</si>
  <si>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</si>
  <si>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</si>
  <si>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</si>
  <si>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</si>
  <si>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</si>
  <si>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</si>
  <si>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</si>
  <si>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</si>
  <si>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</si>
  <si>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</si>
  <si>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</si>
  <si>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</si>
  <si>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</si>
  <si>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</si>
  <si>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</si>
  <si>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</si>
  <si>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</si>
  <si>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</si>
  <si>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</si>
  <si>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</si>
  <si>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</si>
  <si>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</si>
  <si>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</si>
  <si>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</si>
  <si>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</si>
  <si>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</si>
  <si>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</si>
  <si>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</si>
  <si>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</si>
  <si>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</si>
  <si>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</si>
  <si>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</si>
  <si>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</si>
  <si>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</si>
  <si>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</si>
  <si>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</si>
  <si>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</si>
  <si>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</si>
  <si>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</si>
  <si>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</si>
  <si>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</si>
  <si>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</si>
  <si>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</si>
  <si>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</si>
  <si>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</si>
  <si>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</si>
  <si>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</si>
  <si>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</si>
  <si>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</si>
  <si>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</si>
  <si>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</si>
  <si>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</si>
  <si>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</si>
  <si>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</si>
  <si>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</si>
  <si>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</si>
  <si>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</si>
  <si>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</si>
  <si>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</si>
  <si>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</si>
  <si>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</si>
  <si>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</si>
  <si>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</si>
  <si>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</si>
  <si>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</si>
  <si>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</si>
  <si>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</si>
  <si>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</si>
  <si>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</si>
  <si>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</si>
  <si>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</si>
  <si>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</si>
  <si>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</si>
  <si>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</si>
  <si>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</si>
  <si>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</si>
  <si>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</si>
  <si>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</si>
  <si>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</si>
  <si>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</si>
  <si>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</si>
  <si>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</si>
  <si>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</si>
  <si>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</si>
  <si>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</si>
  <si>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</si>
  <si>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</si>
  <si>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</si>
  <si>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</si>
  <si>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</si>
  <si>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</si>
  <si>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</si>
  <si>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</si>
  <si>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</si>
  <si>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</si>
  <si>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</si>
  <si>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</si>
  <si>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</si>
  <si>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</si>
  <si>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</si>
  <si>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</si>
  <si>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</si>
  <si>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</si>
  <si>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</si>
  <si>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</si>
  <si>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</si>
  <si>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</si>
  <si>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</si>
  <si>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</si>
  <si>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</si>
  <si>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</si>
  <si>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</si>
  <si>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</si>
  <si>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</si>
  <si>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</si>
  <si>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</si>
  <si>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</si>
  <si>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</si>
  <si>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</si>
  <si>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</si>
  <si>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</si>
  <si>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</si>
  <si>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</si>
  <si>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</si>
  <si>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</si>
  <si>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</si>
  <si>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</si>
  <si>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</si>
  <si>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</si>
  <si>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</si>
  <si>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</si>
  <si>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</si>
  <si>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</si>
  <si>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</si>
  <si>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</si>
  <si>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</si>
  <si>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</si>
  <si>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</si>
  <si>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</si>
  <si>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</si>
  <si>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</si>
  <si>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</si>
  <si>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</si>
  <si>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</si>
  <si>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</si>
  <si>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</si>
  <si>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</si>
  <si>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</si>
  <si>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</si>
  <si>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</si>
  <si>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</si>
  <si>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</si>
  <si>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</si>
  <si>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</si>
  <si>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</si>
  <si>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</si>
  <si>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</si>
  <si>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</si>
  <si>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</si>
  <si>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</si>
  <si>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</si>
  <si>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</si>
  <si>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ลูกเสือฯ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</si>
  <si>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</si>
  <si>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</si>
  <si>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</si>
  <si>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</si>
  <si>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</si>
  <si>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</si>
  <si>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</si>
  <si>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</si>
  <si>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</si>
  <si>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</si>
  <si>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</si>
  <si>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</si>
  <si>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</si>
  <si>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</si>
  <si>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</si>
  <si>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ภาษาอังกฤษเพิ่มเติม</t>
  </si>
  <si>
    <t>การว่ายน้ำเพื่อการเอาชีวิตรอด</t>
  </si>
  <si>
    <t>นางสาวอัญชลี  สวัสดี</t>
  </si>
  <si>
    <t>ครูชำนาญการพิเศษ</t>
  </si>
  <si>
    <t>ท14101</t>
  </si>
  <si>
    <t>ค14101</t>
  </si>
  <si>
    <t>ว14101</t>
  </si>
  <si>
    <t>ส14101</t>
  </si>
  <si>
    <t>ส14102</t>
  </si>
  <si>
    <t>พ14101</t>
  </si>
  <si>
    <t>ศ14101</t>
  </si>
  <si>
    <t>ง14101</t>
  </si>
  <si>
    <t>อ14101</t>
  </si>
  <si>
    <t>จ14201</t>
  </si>
  <si>
    <t>ส14201</t>
  </si>
  <si>
    <t>อ14201</t>
  </si>
  <si>
    <t>พ14201</t>
  </si>
  <si>
    <t>เด็กชายณัฐภูมิ  บุญทรัพย์</t>
  </si>
  <si>
    <t>เด็กชายยุทธภูมิ  โพธิ์ขำ</t>
  </si>
  <si>
    <t>เด็กชายนฤนาท  สุขนิล</t>
  </si>
  <si>
    <t>เด็กหญิงณัฐธิดา  นิลทับ</t>
  </si>
  <si>
    <t>เด็กชายกิตติศักดิ์  งามเนตร</t>
  </si>
  <si>
    <t>เด็กหญิงจิตรทิวา  ทรงธรรม</t>
  </si>
  <si>
    <t>เด็กชายวชิรวิชญ์  เพ็ชรไปร่</t>
  </si>
  <si>
    <t>เด็กชายปรินทร์  สีสาด</t>
  </si>
  <si>
    <t>เด็กหญิงกัญญารัตน์  คล้ายทอง</t>
  </si>
  <si>
    <t>เด็กหญิงณัฏฐณิชา  อินหอม</t>
  </si>
  <si>
    <t>เด็กชายธนบดี  กลิ่นหอม</t>
  </si>
  <si>
    <t>เด็กหญิงวรพรรณ  ไกรกลิ่น</t>
  </si>
  <si>
    <t>เด็กชายนวพล  จันอินทร์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</si>
</sst>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>
        <f>'ข้อมูลพื้นฐาน  '!$E27</f>
        <v>0</v>
      </c>
      <c r="CH4" s="460"/>
      <c r="CI4" s="460"/>
      <c r="CJ4" s="460"/>
      <c r="CK4" s="460"/>
      <c r="CL4" s="460"/>
      <c r="CM4" s="460"/>
      <c r="CN4" s="461"/>
      <c r="CO4" s="19"/>
      <c r="CP4" s="140"/>
      <c r="CQ4" s="140"/>
      <c r="CR4" s="140"/>
      <c r="CS4" s="140"/>
      <c r="CT4" s="140"/>
    </row>
    <row r="5" spans="1:98" ht="21" customHeight="1">
      <c r="A5" s="140"/>
      <c r="B5" s="463"/>
      <c r="C5" s="464"/>
      <c r="D5" s="466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2332</v>
      </c>
      <c r="D7" s="36" t="str">
        <f>คะแนนสอบ!D6</f>
        <v>เด็กชายณัฐภูมิ  บุญทรัพย์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2333</v>
      </c>
      <c r="D8" s="36" t="str">
        <f>คะแนนสอบ!D7</f>
        <v>เด็กชายยุทธภูมิ  โพธิ์ขำ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2334</v>
      </c>
      <c r="D9" s="36" t="str">
        <f>คะแนนสอบ!D8</f>
        <v>เด็กชายนฤนาท  สุขนิล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2335</v>
      </c>
      <c r="D10" s="36" t="str">
        <f>คะแนนสอบ!D9</f>
        <v>เด็กหญิงณัฐธิดา  นิลทับ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2352</v>
      </c>
      <c r="D11" s="36" t="str">
        <f>คะแนนสอบ!D10</f>
        <v>เด็กชายกิตติศักดิ์  งามเนตร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2406</v>
      </c>
      <c r="D12" s="36" t="str">
        <f>คะแนนสอบ!D11</f>
        <v>เด็กหญิงจิตรทิวา  ทรงธรรม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2492</v>
      </c>
      <c r="D13" s="36" t="str">
        <f>คะแนนสอบ!D12</f>
        <v>เด็กชายวชิรวิชญ์  เพ็ชรไปร่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2493</v>
      </c>
      <c r="D14" s="36" t="str">
        <f>คะแนนสอบ!D13</f>
        <v>เด็กชายปรินทร์  สีสาด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2494</v>
      </c>
      <c r="D15" s="36" t="str">
        <f>คะแนนสอบ!D14</f>
        <v>เด็กหญิงกัญญารัตน์  คล้ายทอง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2495</v>
      </c>
      <c r="D16" s="36" t="str">
        <f>คะแนนสอบ!D15</f>
        <v>เด็กหญิงณัฏฐณิชา  อินหอม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2496</v>
      </c>
      <c r="D17" s="36" t="str">
        <f>คะแนนสอบ!D16</f>
        <v>เด็กชายธนบดี  กลิ่นหอม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2497</v>
      </c>
      <c r="D18" s="36" t="str">
        <f>คะแนนสอบ!D17</f>
        <v>เด็กหญิงวรพรรณ  ไกรกลิ่น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2498</v>
      </c>
      <c r="D19" s="36" t="str">
        <f>คะแนนสอบ!D18</f>
        <v>เด็กชายนวพล  จันอินทร์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0</v>
      </c>
      <c r="D20" s="36">
        <f>คะแนนสอบ!D19</f>
        <v>0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0</v>
      </c>
      <c r="D21" s="36">
        <f>คะแนนสอบ!D20</f>
        <v>0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0</v>
      </c>
      <c r="D22" s="36">
        <f>คะแนนสอบ!D21</f>
        <v>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0</v>
      </c>
      <c r="D23" s="36">
        <f>คะแนนสอบ!D22</f>
        <v>0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0</v>
      </c>
      <c r="D24" s="36">
        <f>คะแนนสอบ!D23</f>
        <v>0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M4:T4"/>
    <mergeCell ref="B2:B3"/>
    <mergeCell ref="B4:B6"/>
    <mergeCell ref="C4:C6"/>
    <mergeCell ref="D4:D5"/>
    <mergeCell ref="E4:L4"/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E6" sqref="E6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3" t="s">
        <v>2</v>
      </c>
      <c r="C4" s="473" t="s">
        <v>28</v>
      </c>
      <c r="D4" s="463" t="s">
        <v>6</v>
      </c>
      <c r="E4" s="459" t="s">
        <v>99</v>
      </c>
      <c r="F4" s="460"/>
      <c r="G4" s="460"/>
      <c r="H4" s="461"/>
      <c r="I4" s="465" t="s">
        <v>100</v>
      </c>
      <c r="J4" s="465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3"/>
      <c r="C5" s="474"/>
      <c r="D5" s="463"/>
      <c r="E5" s="447" t="s">
        <v>9</v>
      </c>
      <c r="F5" s="447" t="s">
        <v>450</v>
      </c>
      <c r="G5" s="37" t="s">
        <v>19</v>
      </c>
      <c r="H5" s="37" t="s">
        <v>98</v>
      </c>
      <c r="I5" s="472"/>
      <c r="J5" s="472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2332</v>
      </c>
      <c r="D6" s="36" t="str">
        <f>'ข้อมูลนักเรียน  '!C5</f>
        <v>เด็กชายณัฐภูมิ  บุญทรัพย์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2333</v>
      </c>
      <c r="D7" s="36" t="str">
        <f>'ข้อมูลนักเรียน  '!C6</f>
        <v>เด็กชายยุทธภูมิ  โพธิ์ขำ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2334</v>
      </c>
      <c r="D8" s="36" t="str">
        <f>'ข้อมูลนักเรียน  '!C7</f>
        <v>เด็กชายนฤนาท  สุขนิล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2335</v>
      </c>
      <c r="D9" s="36" t="str">
        <f>'ข้อมูลนักเรียน  '!C8</f>
        <v>เด็กหญิงณัฐธิดา  นิลทับ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2352</v>
      </c>
      <c r="D10" s="36" t="str">
        <f>'ข้อมูลนักเรียน  '!C9</f>
        <v>เด็กชายกิตติศักดิ์  งามเนตร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2406</v>
      </c>
      <c r="D11" s="36" t="str">
        <f>'ข้อมูลนักเรียน  '!C10</f>
        <v>เด็กหญิงจิตรทิวา  ทรงธรรม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>
        <f>'ข้อมูลนักเรียน  '!B11</f>
        <v>2492</v>
      </c>
      <c r="D12" s="36" t="str">
        <f>'ข้อมูลนักเรียน  '!C11</f>
        <v>เด็กชายวชิรวิชญ์  เพ็ชรไปร่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2493</v>
      </c>
      <c r="D13" s="36" t="str">
        <f>'ข้อมูลนักเรียน  '!C12</f>
        <v>เด็กชายปรินทร์  สีสาด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2494</v>
      </c>
      <c r="D14" s="36" t="str">
        <f>'ข้อมูลนักเรียน  '!C13</f>
        <v>เด็กหญิงกัญญารัตน์  คล้ายทอง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2495</v>
      </c>
      <c r="D15" s="36" t="str">
        <f>'ข้อมูลนักเรียน  '!C14</f>
        <v>เด็กหญิงณัฏฐณิชา  อินหอม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2496</v>
      </c>
      <c r="D16" s="36" t="str">
        <f>'ข้อมูลนักเรียน  '!C15</f>
        <v>เด็กชายธนบดี  กลิ่นหอม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2497</v>
      </c>
      <c r="D17" s="36" t="str">
        <f>'ข้อมูลนักเรียน  '!C16</f>
        <v>เด็กหญิงวรพรรณ  ไกรกลิ่น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2498</v>
      </c>
      <c r="D18" s="36" t="str">
        <f>'ข้อมูลนักเรียน  '!C17</f>
        <v>เด็กชายนวพล  จันอินทร์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 t="str">
        <f>'ข้อมูลนักเรียน  '!B18</f>
        <v/>
      </c>
      <c r="D19" s="36" t="str">
        <f>'ข้อมูลนักเรียน  '!C18</f>
        <v/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 t="str">
        <f>'ข้อมูลนักเรียน  '!B19</f>
        <v/>
      </c>
      <c r="D20" s="36" t="str">
        <f>'ข้อมูลนักเรียน  '!C19</f>
        <v/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 t="str">
        <f>'ข้อมูลนักเรียน  '!B20</f>
        <v/>
      </c>
      <c r="D21" s="36" t="str">
        <f>'ข้อมูลนักเรียน  '!C20</f>
        <v/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 t="str">
        <f>'ข้อมูลนักเรียน  '!B21</f>
        <v/>
      </c>
      <c r="D22" s="36" t="str">
        <f>'ข้อมูลนักเรียน  '!C21</f>
        <v/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 t="str">
        <f>'ข้อมูลนักเรียน  '!B22</f>
        <v/>
      </c>
      <c r="D23" s="36" t="str">
        <f>'ข้อมูลนักเรียน  '!C22</f>
        <v/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 t="str">
        <f>'ข้อมูลนักเรียน  '!B23</f>
        <v/>
      </c>
      <c r="D24" s="36" t="str">
        <f>'ข้อมูลนักเรียน  '!C23</f>
        <v/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 t="str">
        <f>'ข้อมูลนักเรียน  '!B24</f>
        <v/>
      </c>
      <c r="D25" s="36" t="str">
        <f>'ข้อมูลนักเรียน  '!C24</f>
        <v/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 t="str">
        <f>'ข้อมูลนักเรียน  '!B25</f>
        <v/>
      </c>
      <c r="D26" s="36" t="str">
        <f>'ข้อมูลนักเรียน  '!C25</f>
        <v/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 t="str">
        <f>'ข้อมูลนักเรียน  '!B26</f>
        <v/>
      </c>
      <c r="D27" s="36" t="str">
        <f>'ข้อมูลนักเรียน  '!C26</f>
        <v/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 t="str">
        <f>'ข้อมูลนักเรียน  '!B27</f>
        <v/>
      </c>
      <c r="D28" s="36" t="str">
        <f>'ข้อมูลนักเรียน  '!C27</f>
        <v/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4โรงเรียนวัดโฆสิตารามสำนักงานเขตพื้นที่การศึกษาประถมศึกษาชัยนาท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3" t="s">
        <v>2</v>
      </c>
      <c r="B3" s="473" t="s">
        <v>28</v>
      </c>
      <c r="C3" s="463" t="s">
        <v>6</v>
      </c>
      <c r="D3" s="459" t="s">
        <v>17</v>
      </c>
      <c r="E3" s="460"/>
      <c r="F3" s="460"/>
      <c r="G3" s="461"/>
      <c r="H3" s="467" t="s">
        <v>21</v>
      </c>
      <c r="I3" s="468"/>
      <c r="J3" s="468"/>
      <c r="K3" s="468"/>
      <c r="L3" s="468"/>
      <c r="M3" s="468"/>
      <c r="N3" s="468"/>
      <c r="O3" s="469"/>
      <c r="P3" s="408" t="s">
        <v>20</v>
      </c>
      <c r="Q3" s="470" t="s">
        <v>359</v>
      </c>
      <c r="R3" s="470"/>
      <c r="S3" s="470"/>
      <c r="T3" s="470"/>
      <c r="U3" s="470"/>
      <c r="V3" s="109" t="s">
        <v>22</v>
      </c>
      <c r="W3" s="109" t="s">
        <v>22</v>
      </c>
      <c r="X3" s="19"/>
    </row>
    <row r="4" spans="1:24" ht="21" customHeight="1">
      <c r="A4" s="463"/>
      <c r="B4" s="474"/>
      <c r="C4" s="463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2332</v>
      </c>
      <c r="C5" s="36" t="str">
        <f>'ข้อมูลนักเรียน  '!C5</f>
        <v>เด็กชายณัฐภูมิ  บุญทรัพย์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2333</v>
      </c>
      <c r="C6" s="36" t="str">
        <f>'ข้อมูลนักเรียน  '!C6</f>
        <v>เด็กชายยุทธภูมิ  โพธิ์ขำ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2334</v>
      </c>
      <c r="C7" s="36" t="str">
        <f>'ข้อมูลนักเรียน  '!C7</f>
        <v>เด็กชายนฤนาท  สุขนิล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2335</v>
      </c>
      <c r="C8" s="36" t="str">
        <f>'ข้อมูลนักเรียน  '!C8</f>
        <v>เด็กหญิงณัฐธิดา  นิลทับ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2352</v>
      </c>
      <c r="C9" s="36" t="str">
        <f>'ข้อมูลนักเรียน  '!C9</f>
        <v>เด็กชายกิตติศักดิ์  งามเนตร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2406</v>
      </c>
      <c r="C10" s="36" t="str">
        <f>'ข้อมูลนักเรียน  '!C10</f>
        <v>เด็กหญิงจิตรทิวา  ทรงธรรม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>
        <f>'ข้อมูลนักเรียน  '!B11</f>
        <v>2492</v>
      </c>
      <c r="C11" s="36" t="str">
        <f>'ข้อมูลนักเรียน  '!C11</f>
        <v>เด็กชายวชิรวิชญ์  เพ็ชรไปร่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2493</v>
      </c>
      <c r="C12" s="36" t="str">
        <f>'ข้อมูลนักเรียน  '!C12</f>
        <v>เด็กชายปรินทร์  สีสาด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2494</v>
      </c>
      <c r="C13" s="36" t="str">
        <f>'ข้อมูลนักเรียน  '!C13</f>
        <v>เด็กหญิงกัญญารัตน์  คล้ายทอง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2495</v>
      </c>
      <c r="C14" s="36" t="str">
        <f>'ข้อมูลนักเรียน  '!C14</f>
        <v>เด็กหญิงณัฏฐณิชา  อินหอม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2496</v>
      </c>
      <c r="C15" s="36" t="str">
        <f>'ข้อมูลนักเรียน  '!C15</f>
        <v>เด็กชายธนบดี  กลิ่นหอม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2497</v>
      </c>
      <c r="C16" s="36" t="str">
        <f>'ข้อมูลนักเรียน  '!C16</f>
        <v>เด็กหญิงวรพรรณ  ไกรกลิ่น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2498</v>
      </c>
      <c r="C17" s="36" t="str">
        <f>'ข้อมูลนักเรียน  '!C17</f>
        <v>เด็กชายนวพล  จันอินทร์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 t="str">
        <f>'ข้อมูลนักเรียน  '!B18</f>
        <v/>
      </c>
      <c r="C18" s="36" t="str">
        <f>'ข้อมูลนักเรียน  '!C18</f>
        <v/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 t="str">
        <f>'ข้อมูลนักเรียน  '!B19</f>
        <v/>
      </c>
      <c r="C19" s="36" t="str">
        <f>'ข้อมูลนักเรียน  '!C19</f>
        <v/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 t="str">
        <f>'ข้อมูลนักเรียน  '!B20</f>
        <v/>
      </c>
      <c r="C20" s="36" t="str">
        <f>'ข้อมูลนักเรียน  '!C20</f>
        <v/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 t="str">
        <f>'ข้อมูลนักเรียน  '!B21</f>
        <v/>
      </c>
      <c r="C21" s="36" t="str">
        <f>'ข้อมูลนักเรียน  '!C21</f>
        <v/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 t="str">
        <f>'ข้อมูลนักเรียน  '!B22</f>
        <v/>
      </c>
      <c r="C22" s="36" t="str">
        <f>'ข้อมูลนักเรียน  '!C22</f>
        <v/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 t="str">
        <f>'ข้อมูลนักเรียน  '!B23</f>
        <v/>
      </c>
      <c r="C23" s="36" t="str">
        <f>'ข้อมูลนักเรียน  '!C23</f>
        <v/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 t="str">
        <f>'ข้อมูลนักเรียน  '!B24</f>
        <v/>
      </c>
      <c r="C24" s="36" t="str">
        <f>'ข้อมูลนักเรียน  '!C24</f>
        <v/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 t="str">
        <f>'ข้อมูลนักเรียน  '!B25</f>
        <v/>
      </c>
      <c r="C25" s="36" t="str">
        <f>'ข้อมูลนักเรียน  '!C25</f>
        <v/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 t="str">
        <f>'ข้อมูลนักเรียน  '!B26</f>
        <v/>
      </c>
      <c r="C26" s="36" t="str">
        <f>'ข้อมูลนักเรียน  '!C26</f>
        <v/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 t="str">
        <f>'ข้อมูลนักเรียน  '!B27</f>
        <v/>
      </c>
      <c r="C27" s="36" t="str">
        <f>'ข้อมูลนักเรียน  '!C27</f>
        <v/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7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</row>
    <row r="3" spans="3:28">
      <c r="C3" s="477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4   โรงเรียนวัดโฆสิตาราม  สำนักงานเขตพื้นที่การศึกษาประถมศึกษาชัยนาท</v>
      </c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78" t="str">
        <f>IF('ข้อมูลพื้นฐาน  '!E8="","","("&amp;'ข้อมูลพื้นฐาน  '!E8&amp;")")</f>
        <v>(นางสาวอัญชลี  สวัสดี)</v>
      </c>
      <c r="D25" s="478"/>
      <c r="E25" s="478"/>
      <c r="F25" s="238"/>
      <c r="G25" s="478" t="str">
        <f>IF('ข้อมูลพื้นฐาน  '!E7="","","("&amp;'ข้อมูลพื้นฐาน  '!E7&amp;")")</f>
        <v>(นางสาวอารีรัตน์  เดชมา)</v>
      </c>
      <c r="H25" s="478"/>
      <c r="I25" s="478"/>
      <c r="J25" s="238"/>
      <c r="K25" s="238"/>
      <c r="L25" s="478" t="str">
        <f>IF('ข้อมูลพื้นฐาน  '!E5="","","("&amp;'ข้อมูลพื้นฐาน  '!E5&amp;")")</f>
        <v>(นายเชิดชัย  ช้ำเกตุ)</v>
      </c>
      <c r="M25" s="478"/>
      <c r="N25" s="478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75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75"/>
      <c r="M26" s="475"/>
      <c r="N26" s="475"/>
      <c r="O26" s="475"/>
      <c r="P26" s="475"/>
      <c r="Q26" s="475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7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7" t="str">
        <f>C3</f>
        <v>ชั้นประถมศึกษาปีที่ 4   โรงเรียนวัดโฆสิตาราม  สำนักงานเขตพื้นที่การศึกษาประถมศึกษาชัยนาท</v>
      </c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78" t="str">
        <f>C25</f>
        <v>(นางสาวอัญชลี  สวัสดี)</v>
      </c>
      <c r="D50" s="478"/>
      <c r="E50" s="478"/>
      <c r="F50" s="239"/>
      <c r="G50" s="478" t="str">
        <f>G25</f>
        <v>(นางสาวอารีรัตน์  เดชมา)</v>
      </c>
      <c r="H50" s="478"/>
      <c r="I50" s="478"/>
      <c r="J50" s="239"/>
      <c r="K50" s="239"/>
      <c r="L50" s="478" t="str">
        <f>L25</f>
        <v>(นายเชิดชัย  ช้ำเกตุ)</v>
      </c>
      <c r="M50" s="478"/>
      <c r="N50" s="478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75" t="str">
        <f>K26</f>
        <v>ตำแหน่ง ผู้อำนวยการสถานศึกษาโรงเรียนวัดโฆสิตาราม</v>
      </c>
      <c r="L51" s="476"/>
      <c r="M51" s="476"/>
      <c r="N51" s="476"/>
      <c r="O51" s="476"/>
      <c r="P51" s="476"/>
      <c r="Q51" s="476"/>
      <c r="T51" s="237"/>
    </row>
  </sheetData>
  <sheetProtection password="CF69" sheet="1" objects="1" scenarios="1" formatCells="0" formatColumns="0" formatRows="0"/>
  <mergeCells count="12">
    <mergeCell ref="C2:P2"/>
    <mergeCell ref="C3:P3"/>
    <mergeCell ref="C25:E25"/>
    <mergeCell ref="G25:I25"/>
    <mergeCell ref="L25:N25"/>
    <mergeCell ref="K26:Q26"/>
    <mergeCell ref="K51:Q51"/>
    <mergeCell ref="B28:P28"/>
    <mergeCell ref="B29:P29"/>
    <mergeCell ref="C50:E50"/>
    <mergeCell ref="G50:I50"/>
    <mergeCell ref="L50:N50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79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0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4โรงเรียนวัดโฆสิตารามสำนักงานเขตพื้นที่การศึกษาประถมศึกษาชัยนาท</v>
      </c>
      <c r="B2" s="480"/>
      <c r="C2" s="480"/>
      <c r="D2" s="479"/>
      <c r="E2" s="479"/>
      <c r="F2" s="479"/>
      <c r="G2" s="479"/>
      <c r="H2" s="479"/>
      <c r="I2" s="479"/>
      <c r="J2" s="479"/>
      <c r="K2" s="479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3" t="s">
        <v>2</v>
      </c>
      <c r="B3" s="473" t="s">
        <v>28</v>
      </c>
      <c r="C3" s="463" t="s">
        <v>6</v>
      </c>
      <c r="D3" s="471" t="s">
        <v>52</v>
      </c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19"/>
    </row>
    <row r="4" spans="1:19" ht="21" customHeight="1">
      <c r="A4" s="463"/>
      <c r="B4" s="474"/>
      <c r="C4" s="463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2332</v>
      </c>
      <c r="C5" s="36" t="str">
        <f>IF(คะแนนสอบ!D6="","",คะแนนสอบ!D6)</f>
        <v>เด็กชายณัฐภูมิ  บุญทรัพย์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2333</v>
      </c>
      <c r="C6" s="36" t="str">
        <f>IF(คะแนนสอบ!D7="","",คะแนนสอบ!D7)</f>
        <v>เด็กชายยุทธภูมิ  โพธิ์ขำ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2334</v>
      </c>
      <c r="C7" s="36" t="str">
        <f>IF(คะแนนสอบ!D8="","",คะแนนสอบ!D8)</f>
        <v>เด็กชายนฤนาท  สุขนิล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2335</v>
      </c>
      <c r="C8" s="36" t="str">
        <f>IF(คะแนนสอบ!D9="","",คะแนนสอบ!D9)</f>
        <v>เด็กหญิงณัฐธิดา  นิลทับ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2352</v>
      </c>
      <c r="C9" s="36" t="str">
        <f>IF(คะแนนสอบ!D10="","",คะแนนสอบ!D10)</f>
        <v>เด็กชายกิตติศักดิ์  งามเนตร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2406</v>
      </c>
      <c r="C10" s="36" t="str">
        <f>IF(คะแนนสอบ!D11="","",คะแนนสอบ!D11)</f>
        <v>เด็กหญิงจิตรทิวา  ทรงธรรม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>
        <f>IF(คะแนนสอบ!C12="","",คะแนนสอบ!C12)</f>
        <v>2492</v>
      </c>
      <c r="C11" s="36" t="str">
        <f>IF(คะแนนสอบ!D12="","",คะแนนสอบ!D12)</f>
        <v>เด็กชายวชิรวิชญ์  เพ็ชรไปร่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2493</v>
      </c>
      <c r="C12" s="36" t="str">
        <f>IF(คะแนนสอบ!D13="","",คะแนนสอบ!D13)</f>
        <v>เด็กชายปรินทร์  สีสาด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2494</v>
      </c>
      <c r="C13" s="36" t="str">
        <f>IF(คะแนนสอบ!D14="","",คะแนนสอบ!D14)</f>
        <v>เด็กหญิงกัญญารัตน์  คล้ายทอง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2495</v>
      </c>
      <c r="C14" s="36" t="str">
        <f>IF(คะแนนสอบ!D15="","",คะแนนสอบ!D15)</f>
        <v>เด็กหญิงณัฏฐณิชา  อินหอม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2496</v>
      </c>
      <c r="C15" s="36" t="str">
        <f>IF(คะแนนสอบ!D16="","",คะแนนสอบ!D16)</f>
        <v>เด็กชายธนบดี  กลิ่นหอม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2497</v>
      </c>
      <c r="C16" s="36" t="str">
        <f>IF(คะแนนสอบ!D17="","",คะแนนสอบ!D17)</f>
        <v>เด็กหญิงวรพรรณ  ไกรกลิ่น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2498</v>
      </c>
      <c r="C17" s="36" t="str">
        <f>IF(คะแนนสอบ!D18="","",คะแนนสอบ!D18)</f>
        <v>เด็กชายนวพล  จันอินทร์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 t="str">
        <f>IF(คะแนนสอบ!C19="","",คะแนนสอบ!C19)</f>
        <v/>
      </c>
      <c r="C18" s="36" t="str">
        <f>IF(คะแนนสอบ!D19="","",คะแนนสอบ!D19)</f>
        <v/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 t="str">
        <f>IF(คะแนนสอบ!C20="","",คะแนนสอบ!C20)</f>
        <v/>
      </c>
      <c r="C19" s="36" t="str">
        <f>IF(คะแนนสอบ!D20="","",คะแนนสอบ!D20)</f>
        <v/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 t="str">
        <f>IF(คะแนนสอบ!C21="","",คะแนนสอบ!C21)</f>
        <v/>
      </c>
      <c r="C20" s="36" t="str">
        <f>IF(คะแนนสอบ!D21="","",คะแนนสอบ!D21)</f>
        <v/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 t="str">
        <f>IF(คะแนนสอบ!C22="","",คะแนนสอบ!C22)</f>
        <v/>
      </c>
      <c r="C21" s="36" t="str">
        <f>IF(คะแนนสอบ!D22="","",คะแนนสอบ!D22)</f>
        <v/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 t="str">
        <f>IF(คะแนนสอบ!C23="","",คะแนนสอบ!C23)</f>
        <v/>
      </c>
      <c r="C22" s="36" t="str">
        <f>IF(คะแนนสอบ!D23="","",คะแนนสอบ!D23)</f>
        <v/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 t="str">
        <f>IF(คะแนนสอบ!C24="","",คะแนนสอบ!C24)</f>
        <v/>
      </c>
      <c r="C23" s="36" t="str">
        <f>IF(คะแนนสอบ!D24="","",คะแนนสอบ!D24)</f>
        <v/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 t="str">
        <f>IF(คะแนนสอบ!C25="","",คะแนนสอบ!C25)</f>
        <v/>
      </c>
      <c r="C24" s="36" t="str">
        <f>IF(คะแนนสอบ!D25="","",คะแนนสอบ!D25)</f>
        <v/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 t="str">
        <f>IF(คะแนนสอบ!C26="","",คะแนนสอบ!C26)</f>
        <v/>
      </c>
      <c r="C25" s="36" t="str">
        <f>IF(คะแนนสอบ!D26="","",คะแนนสอบ!D26)</f>
        <v/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 t="str">
        <f>IF(คะแนนสอบ!C27="","",คะแนนสอบ!C27)</f>
        <v/>
      </c>
      <c r="C26" s="36" t="str">
        <f>IF(คะแนนสอบ!D27="","",คะแนนสอบ!D27)</f>
        <v/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 t="str">
        <f>IF(คะแนนสอบ!C28="","",คะแนนสอบ!C28)</f>
        <v/>
      </c>
      <c r="C27" s="36" t="str">
        <f>IF(คะแนนสอบ!D28="","",คะแนนสอบ!D28)</f>
        <v/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2" t="s">
        <v>2</v>
      </c>
      <c r="B3" s="483" t="s">
        <v>28</v>
      </c>
      <c r="C3" s="482" t="s">
        <v>6</v>
      </c>
      <c r="D3" s="484" t="s">
        <v>1</v>
      </c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3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2"/>
      <c r="B4" s="483"/>
      <c r="C4" s="482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5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2332</v>
      </c>
      <c r="C5" s="122" t="str">
        <f>'03'!C5</f>
        <v>เด็กชายณัฐภูมิ  บุญทรัพย์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2333</v>
      </c>
      <c r="C6" s="122" t="str">
        <f>'03'!C6</f>
        <v>เด็กชายยุทธภูมิ  โพธิ์ขำ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2334</v>
      </c>
      <c r="C7" s="122" t="str">
        <f>'03'!C7</f>
        <v>เด็กชายนฤนาท  สุขนิล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2335</v>
      </c>
      <c r="C8" s="122" t="str">
        <f>'03'!C8</f>
        <v>เด็กหญิงณัฐธิดา  นิลทับ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2352</v>
      </c>
      <c r="C9" s="122" t="str">
        <f>'03'!C9</f>
        <v>เด็กชายกิตติศักดิ์  งามเนตร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2406</v>
      </c>
      <c r="C10" s="122" t="str">
        <f>'03'!C10</f>
        <v>เด็กหญิงจิตรทิวา  ทรงธรรม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>
        <f>'03'!B11</f>
        <v>2492</v>
      </c>
      <c r="C11" s="122" t="str">
        <f>'03'!C11</f>
        <v>เด็กชายวชิรวิชญ์  เพ็ชรไปร่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2493</v>
      </c>
      <c r="C12" s="122" t="str">
        <f>'03'!C12</f>
        <v>เด็กชายปรินทร์  สีสาด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2494</v>
      </c>
      <c r="C13" s="122" t="str">
        <f>'03'!C13</f>
        <v>เด็กหญิงกัญญารัตน์  คล้ายทอง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2495</v>
      </c>
      <c r="C14" s="122" t="str">
        <f>'03'!C14</f>
        <v>เด็กหญิงณัฏฐณิชา  อินหอม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2496</v>
      </c>
      <c r="C15" s="122" t="str">
        <f>'03'!C15</f>
        <v>เด็กชายธนบดี  กลิ่นหอม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2497</v>
      </c>
      <c r="C16" s="122" t="str">
        <f>'03'!C16</f>
        <v>เด็กหญิงวรพรรณ  ไกรกลิ่น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2498</v>
      </c>
      <c r="C17" s="122" t="str">
        <f>'03'!C17</f>
        <v>เด็กชายนวพล  จันอินทร์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 t="str">
        <f>'03'!B18</f>
        <v/>
      </c>
      <c r="C18" s="122" t="str">
        <f>'03'!C18</f>
        <v/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 t="str">
        <f>'03'!B19</f>
        <v/>
      </c>
      <c r="C19" s="122" t="str">
        <f>'03'!C19</f>
        <v/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 t="str">
        <f>'03'!B20</f>
        <v/>
      </c>
      <c r="C20" s="122" t="str">
        <f>'03'!C20</f>
        <v/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 t="str">
        <f>'03'!B21</f>
        <v/>
      </c>
      <c r="C21" s="122" t="str">
        <f>'03'!C21</f>
        <v/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 t="str">
        <f>'03'!B22</f>
        <v/>
      </c>
      <c r="C22" s="122" t="str">
        <f>'03'!C22</f>
        <v/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 t="str">
        <f>'03'!B23</f>
        <v/>
      </c>
      <c r="C23" s="122" t="str">
        <f>'03'!C23</f>
        <v/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 t="str">
        <f>'03'!B24</f>
        <v/>
      </c>
      <c r="C24" s="122" t="str">
        <f>'03'!C24</f>
        <v/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 t="str">
        <f>'03'!B25</f>
        <v/>
      </c>
      <c r="C25" s="122" t="str">
        <f>'03'!C25</f>
        <v/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 t="str">
        <f>'03'!B26</f>
        <v/>
      </c>
      <c r="C26" s="122" t="str">
        <f>'03'!C26</f>
        <v/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 t="str">
        <f>'03'!B27</f>
        <v/>
      </c>
      <c r="C27" s="122" t="str">
        <f>'03'!C27</f>
        <v/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(นางสาวอัญชลี  สวัสดี)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4ปีการศึกษา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นางสาวอัญชลี  สวัสดี                   ตำแหน่ง    ครูชำนาญการพิเศษ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4ได้ดำเนินการวัดผลประเมินผลการเรียนนักเรียน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87" t="s">
        <v>33</v>
      </c>
      <c r="B10" s="487" t="s">
        <v>45</v>
      </c>
      <c r="C10" s="488" t="s">
        <v>32</v>
      </c>
      <c r="D10" s="488"/>
      <c r="E10" s="488"/>
      <c r="F10" s="488"/>
      <c r="G10" s="488"/>
      <c r="H10" s="488"/>
      <c r="I10" s="488"/>
      <c r="J10" s="488"/>
      <c r="K10" s="487" t="s">
        <v>40</v>
      </c>
    </row>
    <row r="11" spans="1:11">
      <c r="A11" s="487"/>
      <c r="B11" s="487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87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89" t="s">
        <v>43</v>
      </c>
      <c r="B28" s="490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88" t="s">
        <v>44</v>
      </c>
      <c r="B29" s="488"/>
      <c r="C29" s="488"/>
      <c r="D29" s="488"/>
      <c r="E29" s="488"/>
      <c r="F29" s="488"/>
      <c r="G29" s="488"/>
      <c r="H29" s="491" t="str">
        <f>IF(SUM(H27:J27),(((SUM(H27:J27))*100)/SUM($K$12:$K$26)),"")</f>
        <v/>
      </c>
      <c r="I29" s="491"/>
      <c r="J29" s="491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86" t="str">
        <f>'03'!F60</f>
        <v>(นางสาวอัญชลี  สวัสดี)</v>
      </c>
      <c r="E35" s="486"/>
      <c r="F35" s="486"/>
      <c r="G35" s="486"/>
      <c r="H35" s="486"/>
    </row>
    <row r="36" spans="4:9">
      <c r="D36" s="486" t="str">
        <f>"ครูประจำชั้น"&amp;'ข้อมูลพื้นฐาน  '!D10</f>
        <v>ครูประจำชั้นประถมศึกษาปีที่ 4</v>
      </c>
      <c r="E36" s="486"/>
      <c r="F36" s="486"/>
      <c r="G36" s="486"/>
      <c r="H36" s="486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9" ht="18.95" customHeight="1">
      <c r="A2" s="493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4โรงเรียนวัดโฆสิตารามสำนักงานเขตพื้นที่การศึกษาประถมศึกษาชัยนาท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</row>
    <row r="3" spans="1:39" ht="21.75" customHeight="1">
      <c r="A3" s="500" t="s">
        <v>2</v>
      </c>
      <c r="B3" s="501" t="s">
        <v>28</v>
      </c>
      <c r="C3" s="500" t="s">
        <v>6</v>
      </c>
      <c r="D3" s="494" t="s">
        <v>1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6"/>
      <c r="S3" s="501" t="s">
        <v>94</v>
      </c>
      <c r="T3" s="494" t="s">
        <v>17</v>
      </c>
      <c r="U3" s="495"/>
      <c r="V3" s="495"/>
      <c r="W3" s="496"/>
      <c r="X3" s="494" t="s">
        <v>21</v>
      </c>
      <c r="Y3" s="495"/>
      <c r="Z3" s="495"/>
      <c r="AA3" s="495"/>
      <c r="AB3" s="495"/>
      <c r="AC3" s="495"/>
      <c r="AD3" s="495"/>
      <c r="AE3" s="495"/>
      <c r="AF3" s="496"/>
      <c r="AG3" s="497" t="s">
        <v>39</v>
      </c>
      <c r="AH3" s="498"/>
      <c r="AI3" s="498"/>
      <c r="AJ3" s="499"/>
      <c r="AK3" s="61" t="s">
        <v>22</v>
      </c>
      <c r="AL3" s="61" t="s">
        <v>22</v>
      </c>
      <c r="AM3" s="492" t="s">
        <v>336</v>
      </c>
    </row>
    <row r="4" spans="1:39" ht="23.25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3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2"/>
    </row>
    <row r="5" spans="1:39" s="26" customFormat="1" ht="15.95" customHeight="1">
      <c r="A5" s="52">
        <v>1</v>
      </c>
      <c r="B5" s="53">
        <f>'03'!B5</f>
        <v>2332</v>
      </c>
      <c r="C5" s="54" t="str">
        <f>'03'!C5</f>
        <v>เด็กชายณัฐภูมิ  บุญทรัพย์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2333</v>
      </c>
      <c r="C6" s="54" t="str">
        <f>'03'!C6</f>
        <v>เด็กชายยุทธภูมิ  โพธิ์ขำ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2334</v>
      </c>
      <c r="C7" s="54" t="str">
        <f>'03'!C7</f>
        <v>เด็กชายนฤนาท  สุขนิล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2335</v>
      </c>
      <c r="C8" s="54" t="str">
        <f>'03'!C8</f>
        <v>เด็กหญิงณัฐธิดา  นิลทับ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2352</v>
      </c>
      <c r="C9" s="54" t="str">
        <f>'03'!C9</f>
        <v>เด็กชายกิตติศักดิ์  งามเนตร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2406</v>
      </c>
      <c r="C10" s="54" t="str">
        <f>'03'!C10</f>
        <v>เด็กหญิงจิตรทิวา  ทรงธรรม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>
        <f>'03'!B11</f>
        <v>2492</v>
      </c>
      <c r="C11" s="54" t="str">
        <f>'03'!C11</f>
        <v>เด็กชายวชิรวิชญ์  เพ็ชรไปร่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2493</v>
      </c>
      <c r="C12" s="54" t="str">
        <f>'03'!C12</f>
        <v>เด็กชายปรินทร์  สีสาด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2494</v>
      </c>
      <c r="C13" s="54" t="str">
        <f>'03'!C13</f>
        <v>เด็กหญิงกัญญารัตน์  คล้ายทอง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2495</v>
      </c>
      <c r="C14" s="54" t="str">
        <f>'03'!C14</f>
        <v>เด็กหญิงณัฏฐณิชา  อินหอม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2496</v>
      </c>
      <c r="C15" s="54" t="str">
        <f>'03'!C15</f>
        <v>เด็กชายธนบดี  กลิ่นหอม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2497</v>
      </c>
      <c r="C16" s="54" t="str">
        <f>'03'!C16</f>
        <v>เด็กหญิงวรพรรณ  ไกรกลิ่น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2498</v>
      </c>
      <c r="C17" s="54" t="str">
        <f>'03'!C17</f>
        <v>เด็กชายนวพล  จันอินทร์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 t="str">
        <f>'03'!B18</f>
        <v/>
      </c>
      <c r="C18" s="54" t="str">
        <f>'03'!C18</f>
        <v/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 t="str">
        <f>'03'!B19</f>
        <v/>
      </c>
      <c r="C19" s="54" t="str">
        <f>'03'!C19</f>
        <v/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 t="str">
        <f>'03'!B20</f>
        <v/>
      </c>
      <c r="C20" s="54" t="str">
        <f>'03'!C20</f>
        <v/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 t="str">
        <f>'03'!B21</f>
        <v/>
      </c>
      <c r="C21" s="54" t="str">
        <f>'03'!C21</f>
        <v/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 t="str">
        <f>'03'!B22</f>
        <v/>
      </c>
      <c r="C22" s="54" t="str">
        <f>'03'!C22</f>
        <v/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 t="str">
        <f>'03'!B23</f>
        <v/>
      </c>
      <c r="C23" s="54" t="str">
        <f>'03'!C23</f>
        <v/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 t="str">
        <f>'03'!B24</f>
        <v/>
      </c>
      <c r="C24" s="54" t="str">
        <f>'03'!C24</f>
        <v/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 t="str">
        <f>'03'!B25</f>
        <v/>
      </c>
      <c r="C25" s="54" t="str">
        <f>'03'!C25</f>
        <v/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 t="str">
        <f>'03'!B26</f>
        <v/>
      </c>
      <c r="C26" s="54" t="str">
        <f>'03'!C26</f>
        <v/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 t="str">
        <f>'03'!B27</f>
        <v/>
      </c>
      <c r="C27" s="54" t="str">
        <f>'03'!C27</f>
        <v/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(นางสาวอัญชลี  สวัสดี)</v>
      </c>
      <c r="G56" s="60"/>
      <c r="H56" s="60"/>
      <c r="I56" s="60"/>
      <c r="Y56" s="20" t="str">
        <f>E56</f>
        <v>(นางสาวอัญชลี  สวัสดี)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1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</row>
    <row r="2" spans="1:21" ht="18" customHeight="1">
      <c r="A2" s="505" t="str">
        <f>'02'!A2:S2</f>
        <v>ระดับชั้นประถมศึกษาปีที่ 4โรงเรียนวัดโฆสิตารามสำนักงานเขตพื้นที่การศึกษาประถมศึกษาชัยนาท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</row>
    <row r="3" spans="1:21" ht="18" customHeight="1">
      <c r="A3" s="500" t="s">
        <v>2</v>
      </c>
      <c r="B3" s="501" t="s">
        <v>28</v>
      </c>
      <c r="C3" s="500" t="s">
        <v>6</v>
      </c>
      <c r="D3" s="494" t="s">
        <v>54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6"/>
      <c r="T3" s="508" t="s">
        <v>4</v>
      </c>
      <c r="U3" s="506" t="s">
        <v>5</v>
      </c>
    </row>
    <row r="4" spans="1:21" ht="18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09"/>
      <c r="U4" s="507"/>
    </row>
    <row r="5" spans="1:21" s="26" customFormat="1" ht="15.95" customHeight="1">
      <c r="A5" s="52">
        <v>1</v>
      </c>
      <c r="B5" s="53">
        <f>'ข้อมูลนักเรียน  '!B5</f>
        <v>2332</v>
      </c>
      <c r="C5" s="54" t="str">
        <f>'ข้อมูลนักเรียน  '!C5</f>
        <v>เด็กชายณัฐภูมิ  บุญทรัพย์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2333</v>
      </c>
      <c r="C6" s="54" t="str">
        <f>'ข้อมูลนักเรียน  '!C6</f>
        <v>เด็กชายยุทธภูมิ  โพธิ์ขำ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2334</v>
      </c>
      <c r="C7" s="54" t="str">
        <f>'ข้อมูลนักเรียน  '!C7</f>
        <v>เด็กชายนฤนาท  สุขนิล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2335</v>
      </c>
      <c r="C8" s="54" t="str">
        <f>'ข้อมูลนักเรียน  '!C8</f>
        <v>เด็กหญิงณัฐธิดา  นิลทับ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2352</v>
      </c>
      <c r="C9" s="54" t="str">
        <f>'ข้อมูลนักเรียน  '!C9</f>
        <v>เด็กชายกิตติศักดิ์  งามเนตร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2406</v>
      </c>
      <c r="C10" s="54" t="str">
        <f>'ข้อมูลนักเรียน  '!C10</f>
        <v>เด็กหญิงจิตรทิวา  ทรงธรรม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>
        <f>'ข้อมูลนักเรียน  '!B11</f>
        <v>2492</v>
      </c>
      <c r="C11" s="54" t="str">
        <f>'ข้อมูลนักเรียน  '!C11</f>
        <v>เด็กชายวชิรวิชญ์  เพ็ชรไปร่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2493</v>
      </c>
      <c r="C12" s="54" t="str">
        <f>'ข้อมูลนักเรียน  '!C12</f>
        <v>เด็กชายปรินทร์  สีสาด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2494</v>
      </c>
      <c r="C13" s="54" t="str">
        <f>'ข้อมูลนักเรียน  '!C13</f>
        <v>เด็กหญิงกัญญารัตน์  คล้ายทอง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2495</v>
      </c>
      <c r="C14" s="54" t="str">
        <f>'ข้อมูลนักเรียน  '!C14</f>
        <v>เด็กหญิงณัฏฐณิชา  อินหอม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2496</v>
      </c>
      <c r="C15" s="54" t="str">
        <f>'ข้อมูลนักเรียน  '!C15</f>
        <v>เด็กชายธนบดี  กลิ่นหอม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2497</v>
      </c>
      <c r="C16" s="54" t="str">
        <f>'ข้อมูลนักเรียน  '!C16</f>
        <v>เด็กหญิงวรพรรณ  ไกรกลิ่น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2498</v>
      </c>
      <c r="C17" s="54" t="str">
        <f>'ข้อมูลนักเรียน  '!C17</f>
        <v>เด็กชายนวพล  จันอินทร์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 t="str">
        <f>'ข้อมูลนักเรียน  '!B18</f>
        <v/>
      </c>
      <c r="C18" s="54" t="str">
        <f>'ข้อมูลนักเรียน  '!C18</f>
        <v/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 t="str">
        <f>'ข้อมูลนักเรียน  '!B19</f>
        <v/>
      </c>
      <c r="C19" s="54" t="str">
        <f>'ข้อมูลนักเรียน  '!C19</f>
        <v/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 t="str">
        <f>'ข้อมูลนักเรียน  '!B20</f>
        <v/>
      </c>
      <c r="C20" s="54" t="str">
        <f>'ข้อมูลนักเรียน  '!C20</f>
        <v/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 t="str">
        <f>'ข้อมูลนักเรียน  '!B21</f>
        <v/>
      </c>
      <c r="C21" s="54" t="str">
        <f>'ข้อมูลนักเรียน  '!C21</f>
        <v/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 t="str">
        <f>'ข้อมูลนักเรียน  '!B22</f>
        <v/>
      </c>
      <c r="C22" s="54" t="str">
        <f>'ข้อมูลนักเรียน  '!C22</f>
        <v/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 t="str">
        <f>'ข้อมูลนักเรียน  '!B23</f>
        <v/>
      </c>
      <c r="C23" s="54" t="str">
        <f>'ข้อมูลนักเรียน  '!C23</f>
        <v/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 t="str">
        <f>'ข้อมูลนักเรียน  '!B24</f>
        <v/>
      </c>
      <c r="C24" s="54" t="str">
        <f>'ข้อมูลนักเรียน  '!C24</f>
        <v/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 t="str">
        <f>'ข้อมูลนักเรียน  '!B25</f>
        <v/>
      </c>
      <c r="C25" s="54" t="str">
        <f>'ข้อมูลนักเรียน  '!C25</f>
        <v/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 t="str">
        <f>'ข้อมูลนักเรียน  '!B26</f>
        <v/>
      </c>
      <c r="C26" s="54" t="str">
        <f>'ข้อมูลนักเรียน  '!C26</f>
        <v/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 t="str">
        <f>'ข้อมูลนักเรียน  '!B27</f>
        <v/>
      </c>
      <c r="C27" s="54" t="str">
        <f>'ข้อมูลนักเรียน  '!C27</f>
        <v/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4" t="str">
        <f>IF('ข้อมูลพื้นฐาน  '!E8="","","(" &amp;'ข้อมูลพื้นฐาน  '!E8 &amp;")")</f>
        <v>(นางสาวอัญชลี  สวัสดี)</v>
      </c>
      <c r="G60" s="504"/>
      <c r="H60" s="504"/>
      <c r="I60" s="504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4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0" t="s">
        <v>2</v>
      </c>
      <c r="B3" s="513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6"/>
      <c r="K3" s="494" t="str">
        <f>'ข้อมูลพื้นฐาน  '!$E14</f>
        <v>คณิตศาสตร์</v>
      </c>
      <c r="L3" s="495"/>
      <c r="M3" s="495"/>
      <c r="N3" s="495"/>
      <c r="O3" s="495"/>
      <c r="P3" s="495"/>
      <c r="Q3" s="496"/>
      <c r="R3" s="494" t="str">
        <f>'ข้อมูลพื้นฐาน  '!$E15</f>
        <v>วิทยาศาสตร์และเทคโนโลยี</v>
      </c>
      <c r="S3" s="495"/>
      <c r="T3" s="495"/>
      <c r="U3" s="495"/>
      <c r="V3" s="495"/>
      <c r="W3" s="495"/>
      <c r="X3" s="496"/>
      <c r="Y3" s="494" t="str">
        <f>'ข้อมูลพื้นฐาน  '!$E16</f>
        <v>สังคมศึกษา ศาสนาและ วัฒนธรรม</v>
      </c>
      <c r="Z3" s="495"/>
      <c r="AA3" s="495"/>
      <c r="AB3" s="495"/>
      <c r="AC3" s="495"/>
      <c r="AD3" s="495"/>
      <c r="AE3" s="496"/>
      <c r="AF3" s="494" t="str">
        <f>'ข้อมูลพื้นฐาน  '!$E17</f>
        <v>ประวัติศาสตร์</v>
      </c>
      <c r="AG3" s="495"/>
      <c r="AH3" s="495"/>
      <c r="AI3" s="495"/>
      <c r="AJ3" s="495"/>
      <c r="AK3" s="495"/>
      <c r="AL3" s="496"/>
      <c r="AM3" s="494" t="str">
        <f>'ข้อมูลพื้นฐาน  '!$E18</f>
        <v>สุขศึกษาและพลศึกษา</v>
      </c>
      <c r="AN3" s="495"/>
      <c r="AO3" s="495"/>
      <c r="AP3" s="495"/>
      <c r="AQ3" s="495"/>
      <c r="AR3" s="495"/>
      <c r="AS3" s="496"/>
      <c r="AT3" s="494" t="str">
        <f>'ข้อมูลพื้นฐาน  '!$E19</f>
        <v>ศิลปะ</v>
      </c>
      <c r="AU3" s="495"/>
      <c r="AV3" s="495"/>
      <c r="AW3" s="495"/>
      <c r="AX3" s="495"/>
      <c r="AY3" s="495"/>
      <c r="AZ3" s="496"/>
      <c r="BA3" s="494" t="str">
        <f>'ข้อมูลพื้นฐาน  '!$E20</f>
        <v>การงานอาชีพ</v>
      </c>
      <c r="BB3" s="495"/>
      <c r="BC3" s="495"/>
      <c r="BD3" s="495"/>
      <c r="BE3" s="495"/>
      <c r="BF3" s="495"/>
      <c r="BG3" s="496"/>
      <c r="BH3" s="494" t="str">
        <f>'ข้อมูลพื้นฐาน  '!$E21</f>
        <v>ภาษาอังกฤษพื้นฐาน</v>
      </c>
      <c r="BI3" s="495"/>
      <c r="BJ3" s="495"/>
      <c r="BK3" s="495"/>
      <c r="BL3" s="495"/>
      <c r="BM3" s="495"/>
      <c r="BN3" s="496"/>
      <c r="BO3" s="494" t="str">
        <f>'ข้อมูลพื้นฐาน  '!$E22</f>
        <v>ภาษาจีน</v>
      </c>
      <c r="BP3" s="495"/>
      <c r="BQ3" s="495"/>
      <c r="BR3" s="495"/>
      <c r="BS3" s="495"/>
      <c r="BT3" s="495"/>
      <c r="BU3" s="496"/>
      <c r="BV3" s="494" t="str">
        <f>'ข้อมูลพื้นฐาน  '!$E23</f>
        <v>การป้องกันการทุจริต</v>
      </c>
      <c r="BW3" s="495"/>
      <c r="BX3" s="495"/>
      <c r="BY3" s="495"/>
      <c r="BZ3" s="495"/>
      <c r="CA3" s="495"/>
      <c r="CB3" s="496"/>
      <c r="CC3" s="494" t="str">
        <f>'ข้อมูลพื้นฐาน  '!$E24</f>
        <v>ภาษาอังกฤษเพิ่มเติม</v>
      </c>
      <c r="CD3" s="495"/>
      <c r="CE3" s="495"/>
      <c r="CF3" s="495"/>
      <c r="CG3" s="495"/>
      <c r="CH3" s="495"/>
      <c r="CI3" s="496"/>
      <c r="CJ3" s="494" t="str">
        <f>'ข้อมูลพื้นฐาน  '!$E25</f>
        <v>การว่ายน้ำเพื่อการเอาชีวิตรอด</v>
      </c>
      <c r="CK3" s="495"/>
      <c r="CL3" s="495"/>
      <c r="CM3" s="495"/>
      <c r="CN3" s="495"/>
      <c r="CO3" s="495"/>
      <c r="CP3" s="496"/>
      <c r="CQ3" s="494">
        <f>'ข้อมูลพื้นฐาน  '!$E26</f>
        <v>0</v>
      </c>
      <c r="CR3" s="495"/>
      <c r="CS3" s="495"/>
      <c r="CT3" s="495"/>
      <c r="CU3" s="495"/>
      <c r="CV3" s="495"/>
      <c r="CW3" s="496"/>
      <c r="CX3" s="494">
        <f>'ข้อมูลพื้นฐาน  '!$E27</f>
        <v>0</v>
      </c>
      <c r="CY3" s="495"/>
      <c r="CZ3" s="495"/>
      <c r="DA3" s="495"/>
      <c r="DB3" s="495"/>
      <c r="DC3" s="495"/>
      <c r="DD3" s="496"/>
    </row>
    <row r="4" spans="1:109" ht="21" customHeight="1">
      <c r="A4" s="500"/>
      <c r="B4" s="513"/>
      <c r="C4" s="515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0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0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0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0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0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0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0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0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0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0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0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0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0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0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0" t="s">
        <v>1</v>
      </c>
    </row>
    <row r="5" spans="1:109" ht="22.5" customHeight="1" thickBot="1">
      <c r="A5" s="512"/>
      <c r="B5" s="514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1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1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1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1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1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1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1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1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1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1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1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1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1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1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1"/>
    </row>
    <row r="6" spans="1:109" s="26" customFormat="1" ht="15.95" customHeight="1">
      <c r="A6" s="52">
        <v>1</v>
      </c>
      <c r="B6" s="23">
        <f>IF(คะแนนสอบ!C6="","",คะแนนสอบ!C6)</f>
        <v>2332</v>
      </c>
      <c r="C6" s="38" t="str">
        <f>IF(คะแนนสอบ!D6="","",คะแนนสอบ!D6)</f>
        <v>เด็กชายณัฐภูมิ  บุญทรัพย์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2333</v>
      </c>
      <c r="C7" s="38" t="str">
        <f>IF(คะแนนสอบ!D7="","",คะแนนสอบ!D7)</f>
        <v>เด็กชายยุทธภูมิ  โพธิ์ขำ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2334</v>
      </c>
      <c r="C8" s="38" t="str">
        <f>IF(คะแนนสอบ!D8="","",คะแนนสอบ!D8)</f>
        <v>เด็กชายนฤนาท  สุขนิล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2335</v>
      </c>
      <c r="C9" s="38" t="str">
        <f>IF(คะแนนสอบ!D9="","",คะแนนสอบ!D9)</f>
        <v>เด็กหญิงณัฐธิดา  นิลทับ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2352</v>
      </c>
      <c r="C10" s="38" t="str">
        <f>IF(คะแนนสอบ!D10="","",คะแนนสอบ!D10)</f>
        <v>เด็กชายกิตติศักดิ์  งามเนตร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2406</v>
      </c>
      <c r="C11" s="38" t="str">
        <f>IF(คะแนนสอบ!D11="","",คะแนนสอบ!D11)</f>
        <v>เด็กหญิงจิตรทิวา  ทรงธรรม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>
        <f>IF(คะแนนสอบ!C12="","",คะแนนสอบ!C12)</f>
        <v>2492</v>
      </c>
      <c r="C12" s="38" t="str">
        <f>IF(คะแนนสอบ!D12="","",คะแนนสอบ!D12)</f>
        <v>เด็กชายวชิรวิชญ์  เพ็ชรไปร่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2493</v>
      </c>
      <c r="C13" s="38" t="str">
        <f>IF(คะแนนสอบ!D13="","",คะแนนสอบ!D13)</f>
        <v>เด็กชายปรินทร์  สีสาด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2494</v>
      </c>
      <c r="C14" s="38" t="str">
        <f>IF(คะแนนสอบ!D14="","",คะแนนสอบ!D14)</f>
        <v>เด็กหญิงกัญญารัตน์  คล้ายทอง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2495</v>
      </c>
      <c r="C15" s="38" t="str">
        <f>IF(คะแนนสอบ!D15="","",คะแนนสอบ!D15)</f>
        <v>เด็กหญิงณัฏฐณิชา  อินหอม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2496</v>
      </c>
      <c r="C16" s="38" t="str">
        <f>IF(คะแนนสอบ!D16="","",คะแนนสอบ!D16)</f>
        <v>เด็กชายธนบดี  กลิ่นหอม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2497</v>
      </c>
      <c r="C17" s="38" t="str">
        <f>IF(คะแนนสอบ!D17="","",คะแนนสอบ!D17)</f>
        <v>เด็กหญิงวรพรรณ  ไกรกลิ่น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2498</v>
      </c>
      <c r="C18" s="38" t="str">
        <f>IF(คะแนนสอบ!D18="","",คะแนนสอบ!D18)</f>
        <v>เด็กชายนวพล  จันอินทร์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 t="str">
        <f>IF(คะแนนสอบ!C19="","",คะแนนสอบ!C19)</f>
        <v/>
      </c>
      <c r="C19" s="38" t="str">
        <f>IF(คะแนนสอบ!D19="","",คะแนนสอบ!D19)</f>
        <v/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 t="str">
        <f>IF(คะแนนสอบ!C20="","",คะแนนสอบ!C20)</f>
        <v/>
      </c>
      <c r="C20" s="38" t="str">
        <f>IF(คะแนนสอบ!D20="","",คะแนนสอบ!D20)</f>
        <v/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 t="str">
        <f>IF(คะแนนสอบ!C21="","",คะแนนสอบ!C21)</f>
        <v/>
      </c>
      <c r="C21" s="38" t="str">
        <f>IF(คะแนนสอบ!D21="","",คะแนนสอบ!D21)</f>
        <v/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 t="str">
        <f>IF(คะแนนสอบ!C22="","",คะแนนสอบ!C22)</f>
        <v/>
      </c>
      <c r="C22" s="38" t="str">
        <f>IF(คะแนนสอบ!D22="","",คะแนนสอบ!D22)</f>
        <v/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 t="str">
        <f>IF(คะแนนสอบ!C23="","",คะแนนสอบ!C23)</f>
        <v/>
      </c>
      <c r="C23" s="38" t="str">
        <f>IF(คะแนนสอบ!D23="","",คะแนนสอบ!D23)</f>
        <v/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3:A5"/>
    <mergeCell ref="B3:B5"/>
    <mergeCell ref="D3:J3"/>
    <mergeCell ref="Y3:AE3"/>
    <mergeCell ref="K3:Q3"/>
    <mergeCell ref="C3:C4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AL4:AL5"/>
    <mergeCell ref="AE4:AE5"/>
    <mergeCell ref="X4:X5"/>
    <mergeCell ref="Q4:Q5"/>
    <mergeCell ref="J4:J5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4โรงเรียนวัดโฆสิตาราม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6"/>
      <c r="J3" s="494" t="str">
        <f>'ข้อมูลพื้นฐาน  '!$E14</f>
        <v>คณิตศาสตร์</v>
      </c>
      <c r="K3" s="495"/>
      <c r="L3" s="495"/>
      <c r="M3" s="495"/>
      <c r="N3" s="495"/>
      <c r="O3" s="496"/>
      <c r="P3" s="494" t="str">
        <f>'ข้อมูลพื้นฐาน  '!$E15</f>
        <v>วิทยาศาสตร์และเทคโนโลยี</v>
      </c>
      <c r="Q3" s="495"/>
      <c r="R3" s="495"/>
      <c r="S3" s="495"/>
      <c r="T3" s="495"/>
      <c r="U3" s="496"/>
      <c r="V3" s="494" t="str">
        <f>'ข้อมูลพื้นฐาน  '!$E16</f>
        <v>สังคมศึกษา ศาสนาและ วัฒนธรรม</v>
      </c>
      <c r="W3" s="495"/>
      <c r="X3" s="495"/>
      <c r="Y3" s="495"/>
      <c r="Z3" s="495"/>
      <c r="AA3" s="496"/>
      <c r="AB3" s="494" t="str">
        <f>'ข้อมูลพื้นฐาน  '!$E17</f>
        <v>ประวัติศาสตร์</v>
      </c>
      <c r="AC3" s="495"/>
      <c r="AD3" s="495"/>
      <c r="AE3" s="495"/>
      <c r="AF3" s="495"/>
      <c r="AG3" s="496"/>
      <c r="AH3" s="494" t="str">
        <f>'ข้อมูลพื้นฐาน  '!$E18</f>
        <v>สุขศึกษาและพลศึกษา</v>
      </c>
      <c r="AI3" s="495"/>
      <c r="AJ3" s="495"/>
      <c r="AK3" s="495"/>
      <c r="AL3" s="495"/>
      <c r="AM3" s="496"/>
      <c r="AN3" s="494" t="str">
        <f>'ข้อมูลพื้นฐาน  '!$E19</f>
        <v>ศิลปะ</v>
      </c>
      <c r="AO3" s="495"/>
      <c r="AP3" s="495"/>
      <c r="AQ3" s="495"/>
      <c r="AR3" s="495"/>
      <c r="AS3" s="496"/>
      <c r="AT3" s="494" t="str">
        <f>'ข้อมูลพื้นฐาน  '!$E20</f>
        <v>การงานอาชีพ</v>
      </c>
      <c r="AU3" s="495"/>
      <c r="AV3" s="495"/>
      <c r="AW3" s="495"/>
      <c r="AX3" s="495"/>
      <c r="AY3" s="496"/>
      <c r="AZ3" s="494" t="str">
        <f>'ข้อมูลพื้นฐาน  '!$E21</f>
        <v>ภาษาอังกฤษพื้นฐาน</v>
      </c>
      <c r="BA3" s="495"/>
      <c r="BB3" s="495"/>
      <c r="BC3" s="495"/>
      <c r="BD3" s="495"/>
      <c r="BE3" s="496"/>
      <c r="BF3" s="494" t="str">
        <f>'ข้อมูลพื้นฐาน  '!$E22</f>
        <v>ภาษาจีน</v>
      </c>
      <c r="BG3" s="495"/>
      <c r="BH3" s="495"/>
      <c r="BI3" s="495"/>
      <c r="BJ3" s="495"/>
      <c r="BK3" s="496"/>
      <c r="BL3" s="494" t="str">
        <f>'ข้อมูลพื้นฐาน  '!$E23</f>
        <v>การป้องกันการทุจริต</v>
      </c>
      <c r="BM3" s="495"/>
      <c r="BN3" s="495"/>
      <c r="BO3" s="495"/>
      <c r="BP3" s="495"/>
      <c r="BQ3" s="496"/>
      <c r="BR3" s="494" t="str">
        <f>'ข้อมูลพื้นฐาน  '!$E24</f>
        <v>ภาษาอังกฤษเพิ่มเติม</v>
      </c>
      <c r="BS3" s="495"/>
      <c r="BT3" s="495"/>
      <c r="BU3" s="495"/>
      <c r="BV3" s="495"/>
      <c r="BW3" s="496"/>
      <c r="BX3" s="494" t="str">
        <f>'ข้อมูลพื้นฐาน  '!$E25</f>
        <v>การว่ายน้ำเพื่อการเอาชีวิตรอด</v>
      </c>
      <c r="BY3" s="495"/>
      <c r="BZ3" s="495"/>
      <c r="CA3" s="495"/>
      <c r="CB3" s="495"/>
      <c r="CC3" s="496"/>
      <c r="CD3" s="494">
        <f>'ข้อมูลพื้นฐาน  '!$E26</f>
        <v>0</v>
      </c>
      <c r="CE3" s="495"/>
      <c r="CF3" s="495"/>
      <c r="CG3" s="495"/>
      <c r="CH3" s="495"/>
      <c r="CI3" s="496"/>
      <c r="CJ3" s="494">
        <f>'ข้อมูลพื้นฐาน  '!$E27</f>
        <v>0</v>
      </c>
      <c r="CK3" s="495"/>
      <c r="CL3" s="495"/>
      <c r="CM3" s="495"/>
      <c r="CN3" s="495"/>
      <c r="CO3" s="496"/>
      <c r="CP3" s="494" t="s">
        <v>67</v>
      </c>
      <c r="CQ3" s="495"/>
      <c r="CR3" s="495"/>
      <c r="CS3" s="495"/>
      <c r="CT3" s="495"/>
      <c r="CU3" s="495"/>
      <c r="CV3" s="495"/>
      <c r="CW3" s="495"/>
      <c r="CX3" s="496"/>
    </row>
    <row r="4" spans="1:103" ht="36.75" customHeight="1">
      <c r="A4" s="515"/>
      <c r="B4" s="523"/>
      <c r="C4" s="515"/>
      <c r="D4" s="69" t="s">
        <v>423</v>
      </c>
      <c r="E4" s="73" t="s">
        <v>68</v>
      </c>
      <c r="F4" s="69" t="s">
        <v>36</v>
      </c>
      <c r="G4" s="69" t="s">
        <v>4</v>
      </c>
      <c r="H4" s="518" t="s">
        <v>64</v>
      </c>
      <c r="I4" s="518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18" t="s">
        <v>64</v>
      </c>
      <c r="O4" s="518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18" t="s">
        <v>64</v>
      </c>
      <c r="U4" s="518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18" t="s">
        <v>64</v>
      </c>
      <c r="AA4" s="518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18" t="s">
        <v>64</v>
      </c>
      <c r="AG4" s="518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18" t="s">
        <v>64</v>
      </c>
      <c r="AM4" s="518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18" t="s">
        <v>64</v>
      </c>
      <c r="AS4" s="518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18" t="s">
        <v>64</v>
      </c>
      <c r="AY4" s="518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18" t="s">
        <v>64</v>
      </c>
      <c r="BE4" s="518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18" t="s">
        <v>64</v>
      </c>
      <c r="BK4" s="518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18" t="s">
        <v>64</v>
      </c>
      <c r="BQ4" s="518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18" t="s">
        <v>64</v>
      </c>
      <c r="BW4" s="518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18" t="s">
        <v>64</v>
      </c>
      <c r="CC4" s="518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18" t="s">
        <v>64</v>
      </c>
      <c r="CI4" s="518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18" t="s">
        <v>64</v>
      </c>
      <c r="CO4" s="518" t="s">
        <v>66</v>
      </c>
      <c r="CP4" s="69" t="s">
        <v>422</v>
      </c>
      <c r="CQ4" s="520" t="s">
        <v>64</v>
      </c>
      <c r="CR4" s="414" t="s">
        <v>68</v>
      </c>
      <c r="CS4" s="516" t="s">
        <v>64</v>
      </c>
      <c r="CT4" s="415" t="s">
        <v>36</v>
      </c>
      <c r="CU4" s="516" t="s">
        <v>64</v>
      </c>
      <c r="CV4" s="416" t="s">
        <v>3</v>
      </c>
      <c r="CW4" s="518" t="s">
        <v>64</v>
      </c>
      <c r="CX4" s="518" t="s">
        <v>66</v>
      </c>
    </row>
    <row r="5" spans="1:103" ht="21.75" customHeight="1">
      <c r="A5" s="509"/>
      <c r="B5" s="524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19"/>
      <c r="I5" s="519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19"/>
      <c r="O5" s="519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19"/>
      <c r="U5" s="519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19"/>
      <c r="AA5" s="519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19"/>
      <c r="AG5" s="519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19"/>
      <c r="AM5" s="519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19"/>
      <c r="AS5" s="519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19"/>
      <c r="AY5" s="519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19"/>
      <c r="BE5" s="519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19"/>
      <c r="BK5" s="519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19"/>
      <c r="BQ5" s="519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19"/>
      <c r="BW5" s="519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19"/>
      <c r="CC5" s="519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19"/>
      <c r="CI5" s="519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19"/>
      <c r="CO5" s="519"/>
      <c r="CP5" s="69">
        <f>SUM(D5,J5,P5,V5,AB5,AH5,AN5,AT5,AZ5,BF5,BL5,BR5,BX5,CD5,CJ5)</f>
        <v>1300</v>
      </c>
      <c r="CQ5" s="521"/>
      <c r="CR5" s="414">
        <f>SUM(E5,K5,Q5,W5,AC5,AI5,AO5,AU5,BA5,BG5,BM5,BS5,BY5,CE5,CK5)</f>
        <v>0</v>
      </c>
      <c r="CS5" s="517"/>
      <c r="CT5" s="415">
        <f>SUM(F5,L5,R5,X5,AD5,AJ5,AP5,AV5,BB5,BH5,BN5,BT5,BZ5,CF5,CL5)</f>
        <v>0</v>
      </c>
      <c r="CU5" s="517"/>
      <c r="CV5" s="415">
        <f>COUNT(CP5,CR5,CT5)</f>
        <v>3</v>
      </c>
      <c r="CW5" s="519"/>
      <c r="CX5" s="519"/>
    </row>
    <row r="6" spans="1:103" s="26" customFormat="1" ht="15.95" customHeight="1">
      <c r="A6" s="52">
        <v>1</v>
      </c>
      <c r="B6" s="23">
        <f>IF(คะแนนสอบ!C6="","",คะแนนสอบ!C6)</f>
        <v>2332</v>
      </c>
      <c r="C6" s="38" t="str">
        <f>IF(คะแนนสอบ!D6="","",คะแนนสอบ!D6)</f>
        <v>เด็กชายณัฐภูมิ  บุญทรัพย์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2333</v>
      </c>
      <c r="C7" s="38" t="str">
        <f>IF(คะแนนสอบ!D7="","",คะแนนสอบ!D7)</f>
        <v>เด็กชายยุทธภูมิ  โพธิ์ขำ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2334</v>
      </c>
      <c r="C8" s="38" t="str">
        <f>IF(คะแนนสอบ!D8="","",คะแนนสอบ!D8)</f>
        <v>เด็กชายนฤนาท  สุขนิล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2335</v>
      </c>
      <c r="C9" s="38" t="str">
        <f>IF(คะแนนสอบ!D9="","",คะแนนสอบ!D9)</f>
        <v>เด็กหญิงณัฐธิดา  นิลทับ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2352</v>
      </c>
      <c r="C10" s="38" t="str">
        <f>IF(คะแนนสอบ!D10="","",คะแนนสอบ!D10)</f>
        <v>เด็กชายกิตติศักดิ์  งามเนตร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2406</v>
      </c>
      <c r="C11" s="38" t="str">
        <f>IF(คะแนนสอบ!D11="","",คะแนนสอบ!D11)</f>
        <v>เด็กหญิงจิตรทิวา  ทรงธรรม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>
        <f>IF(คะแนนสอบ!C12="","",คะแนนสอบ!C12)</f>
        <v>2492</v>
      </c>
      <c r="C12" s="38" t="str">
        <f>IF(คะแนนสอบ!D12="","",คะแนนสอบ!D12)</f>
        <v>เด็กชายวชิรวิชญ์  เพ็ชรไปร่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2493</v>
      </c>
      <c r="C13" s="38" t="str">
        <f>IF(คะแนนสอบ!D13="","",คะแนนสอบ!D13)</f>
        <v>เด็กชายปรินทร์  สีสาด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2494</v>
      </c>
      <c r="C14" s="38" t="str">
        <f>IF(คะแนนสอบ!D14="","",คะแนนสอบ!D14)</f>
        <v>เด็กหญิงกัญญารัตน์  คล้ายทอง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2495</v>
      </c>
      <c r="C15" s="38" t="str">
        <f>IF(คะแนนสอบ!D15="","",คะแนนสอบ!D15)</f>
        <v>เด็กหญิงณัฏฐณิชา  อินหอม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2496</v>
      </c>
      <c r="C16" s="38" t="str">
        <f>IF(คะแนนสอบ!D16="","",คะแนนสอบ!D16)</f>
        <v>เด็กชายธนบดี  กลิ่นหอม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2497</v>
      </c>
      <c r="C17" s="38" t="str">
        <f>IF(คะแนนสอบ!D17="","",คะแนนสอบ!D17)</f>
        <v>เด็กหญิงวรพรรณ  ไกรกลิ่น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2498</v>
      </c>
      <c r="C18" s="38" t="str">
        <f>IF(คะแนนสอบ!D18="","",คะแนนสอบ!D18)</f>
        <v>เด็กชายนวพล  จันอินทร์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 t="str">
        <f>IF(คะแนนสอบ!C19="","",คะแนนสอบ!C19)</f>
        <v/>
      </c>
      <c r="C19" s="38" t="str">
        <f>IF(คะแนนสอบ!D19="","",คะแนนสอบ!D19)</f>
        <v/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 t="str">
        <f>IF(คะแนนสอบ!C20="","",คะแนนสอบ!C20)</f>
        <v/>
      </c>
      <c r="C20" s="38" t="str">
        <f>IF(คะแนนสอบ!D20="","",คะแนนสอบ!D20)</f>
        <v/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 t="str">
        <f>IF(คะแนนสอบ!C21="","",คะแนนสอบ!C21)</f>
        <v/>
      </c>
      <c r="C21" s="38" t="str">
        <f>IF(คะแนนสอบ!D21="","",คะแนนสอบ!D21)</f>
        <v/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 t="str">
        <f>IF(คะแนนสอบ!C22="","",คะแนนสอบ!C22)</f>
        <v/>
      </c>
      <c r="C22" s="38" t="str">
        <f>IF(คะแนนสอบ!D22="","",คะแนนสอบ!D22)</f>
        <v/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 t="str">
        <f>IF(คะแนนสอบ!C23="","",คะแนนสอบ!C23)</f>
        <v/>
      </c>
      <c r="C23" s="38" t="str">
        <f>IF(คะแนนสอบ!D23="","",คะแนนสอบ!D23)</f>
        <v/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Z4:Z5"/>
    <mergeCell ref="AA4:AA5"/>
    <mergeCell ref="AF4:AF5"/>
    <mergeCell ref="AG4:AG5"/>
    <mergeCell ref="AL4:AL5"/>
    <mergeCell ref="CC4:CC5"/>
    <mergeCell ref="CH4:CH5"/>
    <mergeCell ref="CI4:CI5"/>
    <mergeCell ref="AM4:AM5"/>
    <mergeCell ref="AR4:AR5"/>
    <mergeCell ref="AS4:AS5"/>
    <mergeCell ref="AX4:AX5"/>
    <mergeCell ref="AY4:AY5"/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4โรงเรียนวัดโฆสิตาราม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4โรงเรียนวัดโฆสิตาราม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4โรงเรียนวัดโฆสิตาราม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4โรงเรียนวัดโฆสิตาราม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4โรงเรียนวัดโฆสิตาราม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4โรงเรียนวัดโฆสิตาราม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4โรงเรียนวัดโฆสิตาราม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4โรงเรียนวัดโฆสิตาราม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4โรงเรียนวัดโฆสิตาราม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4โรงเรียนวัดโฆสิตาราม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4โรงเรียนวัดโฆสิตาราม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4โรงเรียนวัดโฆสิตาราม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4โรงเรียนวัดโฆสิตาราม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4โรงเรียนวัดโฆสิตาราม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4โรงเรียนวัดโฆสิตาราม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4โรงเรียนวัดโฆสิตาราม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5"/>
      <c r="L3" s="495"/>
      <c r="M3" s="495"/>
      <c r="N3" s="496"/>
      <c r="O3" s="494" t="str">
        <f>'ข้อมูลพื้นฐาน  '!$E14</f>
        <v>คณิตศาสตร์</v>
      </c>
      <c r="P3" s="495"/>
      <c r="Q3" s="495"/>
      <c r="R3" s="495"/>
      <c r="S3" s="495"/>
      <c r="T3" s="495"/>
      <c r="U3" s="495"/>
      <c r="V3" s="495"/>
      <c r="W3" s="495"/>
      <c r="X3" s="495"/>
      <c r="Y3" s="496"/>
      <c r="Z3" s="494" t="str">
        <f>'ข้อมูลพื้นฐาน  '!$E15</f>
        <v>วิทยาศาสตร์และเทคโนโลยี</v>
      </c>
      <c r="AA3" s="495"/>
      <c r="AB3" s="495"/>
      <c r="AC3" s="495"/>
      <c r="AD3" s="495"/>
      <c r="AE3" s="495"/>
      <c r="AF3" s="495"/>
      <c r="AG3" s="495"/>
      <c r="AH3" s="495"/>
      <c r="AI3" s="495"/>
      <c r="AJ3" s="496"/>
      <c r="AK3" s="494" t="str">
        <f>'ข้อมูลพื้นฐาน  '!$E16</f>
        <v>สังคมศึกษา ศาสนาและ วัฒนธรรม</v>
      </c>
      <c r="AL3" s="495"/>
      <c r="AM3" s="495"/>
      <c r="AN3" s="495"/>
      <c r="AO3" s="495"/>
      <c r="AP3" s="495"/>
      <c r="AQ3" s="495"/>
      <c r="AR3" s="495"/>
      <c r="AS3" s="495"/>
      <c r="AT3" s="495"/>
      <c r="AU3" s="496"/>
      <c r="AV3" s="494" t="str">
        <f>'ข้อมูลพื้นฐาน  '!$E17</f>
        <v>ประวัติศาสตร์</v>
      </c>
      <c r="AW3" s="495"/>
      <c r="AX3" s="495"/>
      <c r="AY3" s="495"/>
      <c r="AZ3" s="495"/>
      <c r="BA3" s="495"/>
      <c r="BB3" s="495"/>
      <c r="BC3" s="495"/>
      <c r="BD3" s="495"/>
      <c r="BE3" s="495"/>
      <c r="BF3" s="496"/>
      <c r="BG3" s="494" t="str">
        <f>'ข้อมูลพื้นฐาน  '!$E18</f>
        <v>สุขศึกษาและพลศึกษา</v>
      </c>
      <c r="BH3" s="495"/>
      <c r="BI3" s="495"/>
      <c r="BJ3" s="495"/>
      <c r="BK3" s="495"/>
      <c r="BL3" s="495"/>
      <c r="BM3" s="495"/>
      <c r="BN3" s="495"/>
      <c r="BO3" s="495"/>
      <c r="BP3" s="495"/>
      <c r="BQ3" s="496"/>
      <c r="BR3" s="494" t="str">
        <f>'ข้อมูลพื้นฐาน  '!$E19</f>
        <v>ศิลปะ</v>
      </c>
      <c r="BS3" s="495"/>
      <c r="BT3" s="495"/>
      <c r="BU3" s="495"/>
      <c r="BV3" s="495"/>
      <c r="BW3" s="495"/>
      <c r="BX3" s="495"/>
      <c r="BY3" s="495"/>
      <c r="BZ3" s="495"/>
      <c r="CA3" s="495"/>
      <c r="CB3" s="496"/>
      <c r="CC3" s="494" t="str">
        <f>'ข้อมูลพื้นฐาน  '!$E20</f>
        <v>การงานอาชีพ</v>
      </c>
      <c r="CD3" s="495"/>
      <c r="CE3" s="495"/>
      <c r="CF3" s="495"/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'!$E21</f>
        <v>ภาษาอังกฤษพื้นฐาน</v>
      </c>
      <c r="CO3" s="495"/>
      <c r="CP3" s="495"/>
      <c r="CQ3" s="495"/>
      <c r="CR3" s="495"/>
      <c r="CS3" s="495"/>
      <c r="CT3" s="495"/>
      <c r="CU3" s="495"/>
      <c r="CV3" s="495"/>
      <c r="CW3" s="495"/>
      <c r="CX3" s="496"/>
      <c r="CY3" s="494" t="str">
        <f>'ข้อมูลพื้นฐาน  '!$E22</f>
        <v>ภาษาจีน</v>
      </c>
      <c r="CZ3" s="495"/>
      <c r="DA3" s="495"/>
      <c r="DB3" s="495"/>
      <c r="DC3" s="495"/>
      <c r="DD3" s="495"/>
      <c r="DE3" s="495"/>
      <c r="DF3" s="495"/>
      <c r="DG3" s="495"/>
      <c r="DH3" s="495"/>
      <c r="DI3" s="496"/>
      <c r="DJ3" s="494" t="str">
        <f>'ข้อมูลพื้นฐาน  '!$E23</f>
        <v>การป้องกันการทุจริต</v>
      </c>
      <c r="DK3" s="495"/>
      <c r="DL3" s="495"/>
      <c r="DM3" s="495"/>
      <c r="DN3" s="495"/>
      <c r="DO3" s="495"/>
      <c r="DP3" s="495"/>
      <c r="DQ3" s="495"/>
      <c r="DR3" s="495"/>
      <c r="DS3" s="495"/>
      <c r="DT3" s="496"/>
      <c r="DU3" s="494" t="str">
        <f>'ข้อมูลพื้นฐาน  '!$E24</f>
        <v>ภาษาอังกฤษเพิ่มเติม</v>
      </c>
      <c r="DV3" s="495"/>
      <c r="DW3" s="495"/>
      <c r="DX3" s="495"/>
      <c r="DY3" s="495"/>
      <c r="DZ3" s="495"/>
      <c r="EA3" s="495"/>
      <c r="EB3" s="495"/>
      <c r="EC3" s="495"/>
      <c r="ED3" s="495"/>
      <c r="EE3" s="496"/>
      <c r="EF3" s="494" t="str">
        <f>'ข้อมูลพื้นฐาน  '!$E25</f>
        <v>การว่ายน้ำเพื่อการเอาชีวิตรอด</v>
      </c>
      <c r="EG3" s="495"/>
      <c r="EH3" s="495"/>
      <c r="EI3" s="495"/>
      <c r="EJ3" s="495"/>
      <c r="EK3" s="495"/>
      <c r="EL3" s="495"/>
      <c r="EM3" s="495"/>
      <c r="EN3" s="495"/>
      <c r="EO3" s="495"/>
      <c r="EP3" s="496"/>
      <c r="EQ3" s="494">
        <f>'ข้อมูลพื้นฐาน  '!$E26</f>
        <v>0</v>
      </c>
      <c r="ER3" s="495"/>
      <c r="ES3" s="495"/>
      <c r="ET3" s="495"/>
      <c r="EU3" s="495"/>
      <c r="EV3" s="495"/>
      <c r="EW3" s="495"/>
      <c r="EX3" s="495"/>
      <c r="EY3" s="495"/>
      <c r="EZ3" s="495"/>
      <c r="FA3" s="496"/>
      <c r="FB3" s="494">
        <f>'ข้อมูลพื้นฐาน  '!$E27</f>
        <v>0</v>
      </c>
      <c r="FC3" s="495"/>
      <c r="FD3" s="495"/>
      <c r="FE3" s="495"/>
      <c r="FF3" s="495"/>
      <c r="FG3" s="495"/>
      <c r="FH3" s="495"/>
      <c r="FI3" s="495"/>
      <c r="FJ3" s="495"/>
      <c r="FK3" s="495"/>
      <c r="FL3" s="496"/>
      <c r="FM3" s="494" t="s">
        <v>82</v>
      </c>
      <c r="FN3" s="495"/>
      <c r="FO3" s="495"/>
      <c r="FP3" s="495"/>
      <c r="FQ3" s="495"/>
      <c r="FR3" s="495"/>
      <c r="FS3" s="495"/>
      <c r="FT3" s="495"/>
      <c r="FU3" s="495"/>
      <c r="FV3" s="495"/>
      <c r="FW3" s="495"/>
      <c r="FX3" s="495"/>
      <c r="FY3" s="495"/>
      <c r="FZ3" s="495"/>
      <c r="GA3" s="495"/>
      <c r="GB3" s="495"/>
      <c r="GC3" s="495"/>
      <c r="GD3" s="495"/>
      <c r="GE3" s="496"/>
    </row>
    <row r="4" spans="1:200" ht="30.75" customHeight="1">
      <c r="A4" s="515"/>
      <c r="B4" s="523"/>
      <c r="C4" s="515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18" t="s">
        <v>64</v>
      </c>
      <c r="N4" s="526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18" t="s">
        <v>64</v>
      </c>
      <c r="Y4" s="526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18" t="s">
        <v>64</v>
      </c>
      <c r="AJ4" s="526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18" t="s">
        <v>64</v>
      </c>
      <c r="AU4" s="526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6" t="s">
        <v>64</v>
      </c>
      <c r="BF4" s="526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18" t="s">
        <v>64</v>
      </c>
      <c r="BQ4" s="526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18" t="s">
        <v>64</v>
      </c>
      <c r="CB4" s="526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18" t="s">
        <v>64</v>
      </c>
      <c r="CM4" s="526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18" t="s">
        <v>64</v>
      </c>
      <c r="CX4" s="526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18" t="s">
        <v>64</v>
      </c>
      <c r="DI4" s="526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18" t="s">
        <v>64</v>
      </c>
      <c r="DT4" s="526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18" t="s">
        <v>64</v>
      </c>
      <c r="EE4" s="526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18" t="s">
        <v>64</v>
      </c>
      <c r="EP4" s="526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18" t="s">
        <v>64</v>
      </c>
      <c r="FA4" s="526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18" t="s">
        <v>64</v>
      </c>
      <c r="FL4" s="526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28" t="s">
        <v>64</v>
      </c>
      <c r="GE4" s="518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25" t="s">
        <v>410</v>
      </c>
      <c r="GR4" s="525"/>
    </row>
    <row r="5" spans="1:200" ht="20.25" customHeight="1">
      <c r="A5" s="509"/>
      <c r="B5" s="524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19"/>
      <c r="N5" s="527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19"/>
      <c r="Y5" s="527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19"/>
      <c r="AJ5" s="527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19"/>
      <c r="AU5" s="527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27"/>
      <c r="BF5" s="527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19"/>
      <c r="BQ5" s="527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19"/>
      <c r="CB5" s="527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19"/>
      <c r="CM5" s="527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19"/>
      <c r="CX5" s="527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19"/>
      <c r="DI5" s="527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19"/>
      <c r="DT5" s="527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19"/>
      <c r="EE5" s="527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19"/>
      <c r="EP5" s="527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19"/>
      <c r="FA5" s="527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19"/>
      <c r="FL5" s="527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29"/>
      <c r="GE5" s="519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2332</v>
      </c>
      <c r="C6" s="38" t="str">
        <f>คะแนนสอบ!D6</f>
        <v>เด็กชายณัฐภูมิ  บุญทรัพย์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2333</v>
      </c>
      <c r="C7" s="38" t="str">
        <f>คะแนนสอบ!D7</f>
        <v>เด็กชายยุทธภูมิ  โพธิ์ขำ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2334</v>
      </c>
      <c r="C8" s="38" t="str">
        <f>คะแนนสอบ!D8</f>
        <v>เด็กชายนฤนาท  สุขนิล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2335</v>
      </c>
      <c r="C9" s="38" t="str">
        <f>คะแนนสอบ!D9</f>
        <v>เด็กหญิงณัฐธิดา  นิลทับ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2352</v>
      </c>
      <c r="C10" s="38" t="str">
        <f>คะแนนสอบ!D10</f>
        <v>เด็กชายกิตติศักดิ์  งามเนตร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2406</v>
      </c>
      <c r="C11" s="38" t="str">
        <f>คะแนนสอบ!D11</f>
        <v>เด็กหญิงจิตรทิวา  ทรงธรรม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2492</v>
      </c>
      <c r="C12" s="38" t="str">
        <f>คะแนนสอบ!D12</f>
        <v>เด็กชายวชิรวิชญ์  เพ็ชรไปร่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2493</v>
      </c>
      <c r="C13" s="38" t="str">
        <f>คะแนนสอบ!D13</f>
        <v>เด็กชายปรินทร์  สีสาด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2494</v>
      </c>
      <c r="C14" s="38" t="str">
        <f>คะแนนสอบ!D14</f>
        <v>เด็กหญิงกัญญารัตน์  คล้ายทอง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2495</v>
      </c>
      <c r="C15" s="38" t="str">
        <f>คะแนนสอบ!D15</f>
        <v>เด็กหญิงณัฏฐณิชา  อินหอม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2496</v>
      </c>
      <c r="C16" s="38" t="str">
        <f>คะแนนสอบ!D16</f>
        <v>เด็กชายธนบดี  กลิ่นหอม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2497</v>
      </c>
      <c r="C17" s="38" t="str">
        <f>คะแนนสอบ!D17</f>
        <v>เด็กหญิงวรพรรณ  ไกรกลิ่น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2498</v>
      </c>
      <c r="C18" s="38" t="str">
        <f>คะแนนสอบ!D18</f>
        <v>เด็กชายนวพล  จันอินทร์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0</v>
      </c>
      <c r="C19" s="38">
        <f>คะแนนสอบ!D19</f>
        <v>0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0</v>
      </c>
      <c r="C20" s="38">
        <f>คะแนนสอบ!D20</f>
        <v>0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0</v>
      </c>
      <c r="C21" s="38">
        <f>คะแนนสอบ!D21</f>
        <v>0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0</v>
      </c>
      <c r="C22" s="38">
        <f>คะแนนสอบ!D22</f>
        <v>0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0</v>
      </c>
      <c r="C23" s="38">
        <f>คะแนนสอบ!D23</f>
        <v>0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0</v>
      </c>
      <c r="C24" s="38">
        <f>คะแนนสอบ!D24</f>
        <v>0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0</v>
      </c>
      <c r="C25" s="38">
        <f>คะแนนสอบ!D25</f>
        <v>0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0</v>
      </c>
      <c r="C26" s="38">
        <f>คะแนนสอบ!D26</f>
        <v>0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0</v>
      </c>
      <c r="C27" s="38">
        <f>คะแนนสอบ!D27</f>
        <v>0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0</v>
      </c>
      <c r="C28" s="38">
        <f>คะแนนสอบ!D28</f>
        <v>0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  <mergeCell ref="CC3:CM3"/>
    <mergeCell ref="CN3:CX3"/>
    <mergeCell ref="FB3:FL3"/>
    <mergeCell ref="CY3:DI3"/>
    <mergeCell ref="DJ3:DT3"/>
    <mergeCell ref="EQ3:FA3"/>
    <mergeCell ref="AK3:AU3"/>
    <mergeCell ref="AV3:BF3"/>
    <mergeCell ref="BG3:BQ3"/>
    <mergeCell ref="BE4:BE5"/>
    <mergeCell ref="BF4:BF5"/>
    <mergeCell ref="BQ4:BQ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4" t="s">
        <v>410</v>
      </c>
      <c r="J4" s="496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4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นางสาวอัญชลี  สวัสดี                ตำแหน่ง  ครูชำนาญการพิเศษ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4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1" t="s">
        <v>33</v>
      </c>
      <c r="C11" s="531" t="s">
        <v>45</v>
      </c>
      <c r="D11" s="532" t="s">
        <v>32</v>
      </c>
      <c r="E11" s="532"/>
      <c r="F11" s="532"/>
      <c r="G11" s="532"/>
      <c r="H11" s="532"/>
      <c r="I11" s="532"/>
      <c r="J11" s="532"/>
      <c r="K11" s="532"/>
      <c r="L11" s="531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1"/>
      <c r="C12" s="531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3" t="s">
        <v>43</v>
      </c>
      <c r="C29" s="534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5" t="s">
        <v>44</v>
      </c>
      <c r="C30" s="535"/>
      <c r="D30" s="535"/>
      <c r="E30" s="535"/>
      <c r="F30" s="535"/>
      <c r="G30" s="535"/>
      <c r="H30" s="535"/>
      <c r="I30" s="536" t="str">
        <f>'01'!H29</f>
        <v/>
      </c>
      <c r="J30" s="536"/>
      <c r="K30" s="536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0" t="str">
        <f>'03'!F60</f>
        <v>(นางสาวอัญชลี  สวัสดี)</v>
      </c>
      <c r="F36" s="530"/>
      <c r="G36" s="530"/>
      <c r="H36" s="530"/>
      <c r="I36" s="530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0" t="str">
        <f>'ข้อมูลพื้นฐาน  '!D8&amp;'ข้อมูลพื้นฐาน  '!D10</f>
        <v>ครูประจำชั้นประถมศึกษาปีที่ 4</v>
      </c>
      <c r="F37" s="530"/>
      <c r="G37" s="530"/>
      <c r="H37" s="530"/>
      <c r="I37" s="530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37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140"/>
      <c r="X2" s="140"/>
      <c r="Y2" s="140"/>
      <c r="Z2" s="140"/>
      <c r="AA2" s="140"/>
      <c r="AB2" s="140"/>
    </row>
    <row r="3" spans="1:28" ht="21.75" customHeight="1">
      <c r="A3" s="140"/>
      <c r="B3" s="505" t="str">
        <f>'รายงาน 3'!B3:T3</f>
        <v>ระดับชั้นประถมศึกษาปีที่ 4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140"/>
      <c r="X3" s="140"/>
      <c r="Y3" s="140"/>
      <c r="Z3" s="140"/>
      <c r="AA3" s="140"/>
      <c r="AB3" s="140"/>
    </row>
    <row r="4" spans="1:28" ht="18" customHeight="1">
      <c r="A4" s="140"/>
      <c r="B4" s="501" t="s">
        <v>2</v>
      </c>
      <c r="C4" s="501" t="s">
        <v>28</v>
      </c>
      <c r="D4" s="500" t="s">
        <v>6</v>
      </c>
      <c r="E4" s="494" t="s">
        <v>54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6"/>
      <c r="U4" s="508" t="s">
        <v>4</v>
      </c>
      <c r="V4" s="506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38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39"/>
      <c r="V5" s="540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2332</v>
      </c>
      <c r="D6" s="221" t="str">
        <f>'ข้อมูลนักเรียน  '!C5</f>
        <v>เด็กชายณัฐภูมิ  บุญทรัพย์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2333</v>
      </c>
      <c r="D7" s="222" t="str">
        <f>'ข้อมูลนักเรียน  '!C6</f>
        <v>เด็กชายยุทธภูมิ  โพธิ์ขำ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2334</v>
      </c>
      <c r="D8" s="222" t="str">
        <f>'ข้อมูลนักเรียน  '!C7</f>
        <v>เด็กชายนฤนาท  สุขนิล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2335</v>
      </c>
      <c r="D9" s="222" t="str">
        <f>'ข้อมูลนักเรียน  '!C8</f>
        <v>เด็กหญิงณัฐธิดา  นิลทับ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2352</v>
      </c>
      <c r="D10" s="222" t="str">
        <f>'ข้อมูลนักเรียน  '!C9</f>
        <v>เด็กชายกิตติศักดิ์  งามเนตร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2406</v>
      </c>
      <c r="D11" s="222" t="str">
        <f>'ข้อมูลนักเรียน  '!C10</f>
        <v>เด็กหญิงจิตรทิวา  ทรงธรรม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>
        <f>'ข้อมูลนักเรียน  '!B11</f>
        <v>2492</v>
      </c>
      <c r="D12" s="222" t="str">
        <f>'ข้อมูลนักเรียน  '!C11</f>
        <v>เด็กชายวชิรวิชญ์  เพ็ชรไปร่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2493</v>
      </c>
      <c r="D13" s="222" t="str">
        <f>'ข้อมูลนักเรียน  '!C12</f>
        <v>เด็กชายปรินทร์  สีสาด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2494</v>
      </c>
      <c r="D14" s="222" t="str">
        <f>'ข้อมูลนักเรียน  '!C13</f>
        <v>เด็กหญิงกัญญารัตน์  คล้ายทอง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2495</v>
      </c>
      <c r="D15" s="222" t="str">
        <f>'ข้อมูลนักเรียน  '!C14</f>
        <v>เด็กหญิงณัฏฐณิชา  อินหอม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2496</v>
      </c>
      <c r="D16" s="222" t="str">
        <f>'ข้อมูลนักเรียน  '!C15</f>
        <v>เด็กชายธนบดี  กลิ่นหอม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2497</v>
      </c>
      <c r="D17" s="222" t="str">
        <f>'ข้อมูลนักเรียน  '!C16</f>
        <v>เด็กหญิงวรพรรณ  ไกรกลิ่น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2498</v>
      </c>
      <c r="D18" s="222" t="str">
        <f>'ข้อมูลนักเรียน  '!C17</f>
        <v>เด็กชายนวพล  จันอินทร์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 t="str">
        <f>'ข้อมูลนักเรียน  '!B18</f>
        <v/>
      </c>
      <c r="D19" s="222" t="str">
        <f>'ข้อมูลนักเรียน  '!C18</f>
        <v/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 t="str">
        <f>'ข้อมูลนักเรียน  '!B19</f>
        <v/>
      </c>
      <c r="D20" s="222" t="str">
        <f>'ข้อมูลนักเรียน  '!C19</f>
        <v/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 t="str">
        <f>'ข้อมูลนักเรียน  '!B20</f>
        <v/>
      </c>
      <c r="D21" s="222" t="str">
        <f>'ข้อมูลนักเรียน  '!C20</f>
        <v/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 t="str">
        <f>'ข้อมูลนักเรียน  '!B21</f>
        <v/>
      </c>
      <c r="D22" s="222" t="str">
        <f>'ข้อมูลนักเรียน  '!C21</f>
        <v/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 t="str">
        <f>'ข้อมูลนักเรียน  '!B22</f>
        <v/>
      </c>
      <c r="D23" s="222" t="str">
        <f>'ข้อมูลนักเรียน  '!C22</f>
        <v/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 t="str">
        <f>'ข้อมูลนักเรียน  '!B23</f>
        <v/>
      </c>
      <c r="D24" s="222" t="str">
        <f>'ข้อมูลนักเรียน  '!C23</f>
        <v/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 t="str">
        <f>'ข้อมูลนักเรียน  '!B24</f>
        <v/>
      </c>
      <c r="D25" s="222" t="str">
        <f>'ข้อมูลนักเรียน  '!C24</f>
        <v/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 t="str">
        <f>'ข้อมูลนักเรียน  '!B25</f>
        <v/>
      </c>
      <c r="D26" s="222" t="str">
        <f>'ข้อมูลนักเรียน  '!C25</f>
        <v/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 t="str">
        <f>'ข้อมูลนักเรียน  '!B26</f>
        <v/>
      </c>
      <c r="D27" s="222" t="str">
        <f>'ข้อมูลนักเรียน  '!C26</f>
        <v/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 t="str">
        <f>'ข้อมูลนักเรียน  '!B27</f>
        <v/>
      </c>
      <c r="D28" s="222" t="str">
        <f>'ข้อมูลนักเรียน  '!C27</f>
        <v/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</row>
    <row r="3" spans="1:24" ht="18.95" customHeight="1">
      <c r="A3" s="140"/>
      <c r="B3" s="50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4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140"/>
      <c r="W3" s="140"/>
      <c r="X3" s="140"/>
    </row>
    <row r="4" spans="1:24" ht="21.75" customHeight="1">
      <c r="A4" s="140"/>
      <c r="B4" s="500" t="s">
        <v>2</v>
      </c>
      <c r="C4" s="501" t="s">
        <v>28</v>
      </c>
      <c r="D4" s="500" t="s">
        <v>6</v>
      </c>
      <c r="E4" s="494" t="s">
        <v>1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6"/>
      <c r="T4" s="541" t="s">
        <v>94</v>
      </c>
      <c r="U4" s="541" t="s">
        <v>5</v>
      </c>
      <c r="V4" s="140"/>
      <c r="W4" s="140"/>
      <c r="X4" s="140"/>
    </row>
    <row r="5" spans="1:24" ht="23.25" customHeight="1" thickBot="1">
      <c r="A5" s="140"/>
      <c r="B5" s="512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39"/>
      <c r="U5" s="515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2332</v>
      </c>
      <c r="D6" s="207" t="str">
        <f>'03'!C5</f>
        <v>เด็กชายณัฐภูมิ  บุญทรัพย์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2333</v>
      </c>
      <c r="D7" s="208" t="str">
        <f>'03'!C6</f>
        <v>เด็กชายยุทธภูมิ  โพธิ์ขำ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2334</v>
      </c>
      <c r="D8" s="208" t="str">
        <f>'03'!C7</f>
        <v>เด็กชายนฤนาท  สุขนิล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2335</v>
      </c>
      <c r="D9" s="208" t="str">
        <f>'03'!C8</f>
        <v>เด็กหญิงณัฐธิดา  นิลทับ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2352</v>
      </c>
      <c r="D10" s="208" t="str">
        <f>'03'!C9</f>
        <v>เด็กชายกิตติศักดิ์  งามเนตร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2406</v>
      </c>
      <c r="D11" s="208" t="str">
        <f>'03'!C10</f>
        <v>เด็กหญิงจิตรทิวา  ทรงธรรม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>
        <f>'03'!B11</f>
        <v>2492</v>
      </c>
      <c r="D12" s="208" t="str">
        <f>'03'!C11</f>
        <v>เด็กชายวชิรวิชญ์  เพ็ชรไปร่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2493</v>
      </c>
      <c r="D13" s="208" t="str">
        <f>'03'!C12</f>
        <v>เด็กชายปรินทร์  สีสาด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2494</v>
      </c>
      <c r="D14" s="208" t="str">
        <f>'03'!C13</f>
        <v>เด็กหญิงกัญญารัตน์  คล้ายทอง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2495</v>
      </c>
      <c r="D15" s="208" t="str">
        <f>'03'!C14</f>
        <v>เด็กหญิงณัฏฐณิชา  อินหอม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2496</v>
      </c>
      <c r="D16" s="208" t="str">
        <f>'03'!C15</f>
        <v>เด็กชายธนบดี  กลิ่นหอม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2497</v>
      </c>
      <c r="D17" s="208" t="str">
        <f>'03'!C16</f>
        <v>เด็กหญิงวรพรรณ  ไกรกลิ่น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2498</v>
      </c>
      <c r="D18" s="208" t="str">
        <f>'03'!C17</f>
        <v>เด็กชายนวพล  จันอินทร์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 t="str">
        <f>'03'!B18</f>
        <v/>
      </c>
      <c r="D19" s="208" t="str">
        <f>'03'!C18</f>
        <v/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 t="str">
        <f>'03'!B19</f>
        <v/>
      </c>
      <c r="D20" s="208" t="str">
        <f>'03'!C19</f>
        <v/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 t="str">
        <f>'03'!B20</f>
        <v/>
      </c>
      <c r="D21" s="208" t="str">
        <f>'03'!C20</f>
        <v/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 t="str">
        <f>'03'!B21</f>
        <v/>
      </c>
      <c r="D22" s="208" t="str">
        <f>'03'!C21</f>
        <v/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 t="str">
        <f>'03'!B22</f>
        <v/>
      </c>
      <c r="D23" s="208" t="str">
        <f>'03'!C22</f>
        <v/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 t="str">
        <f>'03'!B23</f>
        <v/>
      </c>
      <c r="D24" s="208" t="str">
        <f>'03'!C23</f>
        <v/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 t="str">
        <f>'03'!B24</f>
        <v/>
      </c>
      <c r="D25" s="208" t="str">
        <f>'03'!C24</f>
        <v/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 t="str">
        <f>'03'!B25</f>
        <v/>
      </c>
      <c r="D26" s="208" t="str">
        <f>'03'!C25</f>
        <v/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 t="str">
        <f>'03'!B26</f>
        <v/>
      </c>
      <c r="D27" s="208" t="str">
        <f>'03'!C26</f>
        <v/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 t="str">
        <f>'03'!B27</f>
        <v/>
      </c>
      <c r="D28" s="208" t="str">
        <f>'03'!C27</f>
        <v/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(นางสาวอัญชลี  สวัสดี)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  <c r="Y2" s="140"/>
      <c r="Z2" s="140"/>
    </row>
    <row r="3" spans="1:26" ht="18.95" customHeight="1">
      <c r="A3" s="140"/>
      <c r="B3" s="481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4   โรงเรียนวัดโฆสิตาราม  สำนักงานเขตพื้นที่การศึกษาประถมศึกษาชัยนาท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140"/>
      <c r="W3" s="140"/>
      <c r="X3" s="140"/>
      <c r="Y3" s="140"/>
      <c r="Z3" s="140"/>
    </row>
    <row r="4" spans="1:26" ht="21.75" customHeight="1">
      <c r="A4" s="140"/>
      <c r="B4" s="500" t="s">
        <v>2</v>
      </c>
      <c r="C4" s="494" t="s">
        <v>17</v>
      </c>
      <c r="D4" s="495"/>
      <c r="E4" s="495"/>
      <c r="F4" s="495"/>
      <c r="G4" s="494" t="s">
        <v>21</v>
      </c>
      <c r="H4" s="495"/>
      <c r="I4" s="495"/>
      <c r="J4" s="495"/>
      <c r="K4" s="495"/>
      <c r="L4" s="495"/>
      <c r="M4" s="495"/>
      <c r="N4" s="495"/>
      <c r="O4" s="496"/>
      <c r="P4" s="542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2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3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(นางสาวอัญชลี  สวัสดี)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นางสาวอัญชลี  สวัสดี                ตำแหน่ง  ครูชำนาญการพิเศษ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4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3" t="s">
        <v>316</v>
      </c>
      <c r="E10" s="557"/>
      <c r="F10" s="557"/>
      <c r="G10" s="557"/>
      <c r="H10" s="557"/>
      <c r="I10" s="557"/>
      <c r="J10" s="557"/>
      <c r="K10" s="554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49" t="s">
        <v>319</v>
      </c>
      <c r="C11" s="550"/>
      <c r="D11" s="532" t="s">
        <v>317</v>
      </c>
      <c r="E11" s="532"/>
      <c r="F11" s="532" t="s">
        <v>218</v>
      </c>
      <c r="G11" s="532"/>
      <c r="H11" s="532" t="s">
        <v>216</v>
      </c>
      <c r="I11" s="532"/>
      <c r="J11" s="532" t="s">
        <v>214</v>
      </c>
      <c r="K11" s="532"/>
      <c r="L11" s="531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51"/>
      <c r="C12" s="552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4" t="s">
        <v>329</v>
      </c>
      <c r="C21" s="555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4" t="s">
        <v>328</v>
      </c>
      <c r="C22" s="545"/>
      <c r="D22" s="545"/>
      <c r="E22" s="545"/>
      <c r="F22" s="545"/>
      <c r="G22" s="545"/>
      <c r="H22" s="546" t="str">
        <f>IF(L21=0,"",I21+K21)</f>
        <v/>
      </c>
      <c r="I22" s="547"/>
      <c r="J22" s="547"/>
      <c r="K22" s="548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3" t="s">
        <v>332</v>
      </c>
      <c r="C28" s="554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2" t="s">
        <v>328</v>
      </c>
      <c r="C29" s="532"/>
      <c r="D29" s="532"/>
      <c r="E29" s="532"/>
      <c r="F29" s="532"/>
      <c r="G29" s="532"/>
      <c r="H29" s="556">
        <f>SUM(I28,K28)</f>
        <v>0</v>
      </c>
      <c r="I29" s="557"/>
      <c r="J29" s="557"/>
      <c r="K29" s="557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0" t="str">
        <f>'03'!F60</f>
        <v>(นางสาวอัญชลี  สวัสดี)</v>
      </c>
      <c r="F34" s="530"/>
      <c r="G34" s="530"/>
      <c r="H34" s="530"/>
      <c r="I34" s="530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0" t="str">
        <f>'ข้อมูลพื้นฐาน  '!D8&amp;'ข้อมูลพื้นฐาน  '!D10</f>
        <v>ครูประจำชั้นประถมศึกษาปีที่ 4</v>
      </c>
      <c r="F35" s="530"/>
      <c r="G35" s="530"/>
      <c r="H35" s="530"/>
      <c r="I35" s="530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  <mergeCell ref="E35:I35"/>
    <mergeCell ref="B22:G22"/>
    <mergeCell ref="H22:K22"/>
    <mergeCell ref="B11:C12"/>
    <mergeCell ref="B28:C28"/>
    <mergeCell ref="B29:G29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นางสาวอัญชลี  สวัสดี                ตำแหน่ง  ครูชำนาญการพิเศษ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4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319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">
        <v>317</v>
      </c>
      <c r="F12" s="534"/>
      <c r="G12" s="533" t="s">
        <v>218</v>
      </c>
      <c r="H12" s="534"/>
      <c r="I12" s="533" t="s">
        <v>216</v>
      </c>
      <c r="J12" s="534"/>
      <c r="K12" s="533" t="s">
        <v>214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4" t="s">
        <v>329</v>
      </c>
      <c r="C22" s="555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7" t="s">
        <v>328</v>
      </c>
      <c r="C23" s="578"/>
      <c r="D23" s="578"/>
      <c r="E23" s="578"/>
      <c r="F23" s="578"/>
      <c r="G23" s="578"/>
      <c r="H23" s="579"/>
      <c r="I23" s="580" t="str">
        <f>'01-1'!H22</f>
        <v/>
      </c>
      <c r="J23" s="581"/>
      <c r="K23" s="581"/>
      <c r="L23" s="582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5" t="s">
        <v>333</v>
      </c>
      <c r="C26" s="566"/>
      <c r="D26" s="569" t="s">
        <v>330</v>
      </c>
      <c r="E26" s="571" t="s">
        <v>316</v>
      </c>
      <c r="F26" s="572"/>
      <c r="G26" s="572"/>
      <c r="H26" s="572"/>
      <c r="I26" s="572"/>
      <c r="J26" s="572"/>
      <c r="K26" s="572"/>
      <c r="L26" s="573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7"/>
      <c r="C27" s="568"/>
      <c r="D27" s="531"/>
      <c r="E27" s="533" t="s">
        <v>317</v>
      </c>
      <c r="F27" s="534"/>
      <c r="G27" s="533" t="s">
        <v>218</v>
      </c>
      <c r="H27" s="534"/>
      <c r="I27" s="533" t="s">
        <v>216</v>
      </c>
      <c r="J27" s="534"/>
      <c r="K27" s="533" t="s">
        <v>214</v>
      </c>
      <c r="L27" s="534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7"/>
      <c r="C28" s="568"/>
      <c r="D28" s="570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5" t="s">
        <v>332</v>
      </c>
      <c r="C32" s="561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58" t="s">
        <v>328</v>
      </c>
      <c r="C33" s="559"/>
      <c r="D33" s="559"/>
      <c r="E33" s="559"/>
      <c r="F33" s="559"/>
      <c r="G33" s="559"/>
      <c r="H33" s="560"/>
      <c r="I33" s="562">
        <f>'01-1'!H29</f>
        <v>0</v>
      </c>
      <c r="J33" s="563"/>
      <c r="K33" s="563"/>
      <c r="L33" s="564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(นางสาวอัญชลี  สวัสดี)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4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4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08" t="s">
        <v>2</v>
      </c>
      <c r="C4" s="587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6"/>
      <c r="K4" s="494" t="str">
        <f>'ข้อมูลพื้นฐาน  '!$E14</f>
        <v>คณิตศาสตร์</v>
      </c>
      <c r="L4" s="495"/>
      <c r="M4" s="495"/>
      <c r="N4" s="495"/>
      <c r="O4" s="495"/>
      <c r="P4" s="496"/>
      <c r="Q4" s="494" t="str">
        <f>'ข้อมูลพื้นฐาน  '!$E15</f>
        <v>วิทยาศาสตร์และเทคโนโลยี</v>
      </c>
      <c r="R4" s="495"/>
      <c r="S4" s="495"/>
      <c r="T4" s="495"/>
      <c r="U4" s="495"/>
      <c r="V4" s="496"/>
      <c r="W4" s="494" t="str">
        <f>'ข้อมูลพื้นฐาน  '!$E16</f>
        <v>สังคมศึกษา ศาสนาและ วัฒนธรรม</v>
      </c>
      <c r="X4" s="495"/>
      <c r="Y4" s="495"/>
      <c r="Z4" s="495"/>
      <c r="AA4" s="495"/>
      <c r="AB4" s="496"/>
      <c r="AC4" s="494" t="str">
        <f>'ข้อมูลพื้นฐาน  '!$E17</f>
        <v>ประวัติศาสตร์</v>
      </c>
      <c r="AD4" s="495"/>
      <c r="AE4" s="495"/>
      <c r="AF4" s="495"/>
      <c r="AG4" s="495"/>
      <c r="AH4" s="496"/>
      <c r="AI4" s="494" t="str">
        <f>'ข้อมูลพื้นฐาน  '!$E18</f>
        <v>สุขศึกษาและพลศึกษา</v>
      </c>
      <c r="AJ4" s="495"/>
      <c r="AK4" s="495"/>
      <c r="AL4" s="495"/>
      <c r="AM4" s="495"/>
      <c r="AN4" s="496"/>
      <c r="AO4" s="494" t="str">
        <f>'ข้อมูลพื้นฐาน  '!$E19</f>
        <v>ศิลปะ</v>
      </c>
      <c r="AP4" s="495"/>
      <c r="AQ4" s="495"/>
      <c r="AR4" s="495"/>
      <c r="AS4" s="495"/>
      <c r="AT4" s="496"/>
      <c r="AU4" s="494" t="str">
        <f>'ข้อมูลพื้นฐาน  '!$E20</f>
        <v>การงานอาชีพ</v>
      </c>
      <c r="AV4" s="495"/>
      <c r="AW4" s="495"/>
      <c r="AX4" s="495"/>
      <c r="AY4" s="495"/>
      <c r="AZ4" s="496"/>
      <c r="BA4" s="494" t="str">
        <f>'ข้อมูลพื้นฐาน  '!$E21</f>
        <v>ภาษาอังกฤษพื้นฐาน</v>
      </c>
      <c r="BB4" s="495"/>
      <c r="BC4" s="495"/>
      <c r="BD4" s="495"/>
      <c r="BE4" s="495"/>
      <c r="BF4" s="496"/>
      <c r="BG4" s="494" t="str">
        <f>'ข้อมูลพื้นฐาน  '!$E22</f>
        <v>ภาษาจีน</v>
      </c>
      <c r="BH4" s="495"/>
      <c r="BI4" s="495"/>
      <c r="BJ4" s="495"/>
      <c r="BK4" s="495"/>
      <c r="BL4" s="496"/>
      <c r="BM4" s="494" t="str">
        <f>'ข้อมูลพื้นฐาน  '!$E23</f>
        <v>การป้องกันการทุจริต</v>
      </c>
      <c r="BN4" s="495"/>
      <c r="BO4" s="495"/>
      <c r="BP4" s="495"/>
      <c r="BQ4" s="495"/>
      <c r="BR4" s="496"/>
      <c r="BS4" s="494" t="str">
        <f>'ข้อมูลพื้นฐาน  '!$E24</f>
        <v>ภาษาอังกฤษเพิ่มเติม</v>
      </c>
      <c r="BT4" s="495"/>
      <c r="BU4" s="495"/>
      <c r="BV4" s="495"/>
      <c r="BW4" s="495"/>
      <c r="BX4" s="496"/>
      <c r="BY4" s="494" t="str">
        <f>'ข้อมูลพื้นฐาน  '!$E25</f>
        <v>การว่ายน้ำเพื่อการเอาชีวิตรอด</v>
      </c>
      <c r="BZ4" s="495"/>
      <c r="CA4" s="495"/>
      <c r="CB4" s="495"/>
      <c r="CC4" s="495"/>
      <c r="CD4" s="496"/>
      <c r="CE4" s="494">
        <f>'ข้อมูลพื้นฐาน  '!$E26</f>
        <v>0</v>
      </c>
      <c r="CF4" s="495"/>
      <c r="CG4" s="495"/>
      <c r="CH4" s="495"/>
      <c r="CI4" s="495"/>
      <c r="CJ4" s="496"/>
      <c r="CK4" s="494">
        <f>'ข้อมูลพื้นฐาน  '!$E27</f>
        <v>0</v>
      </c>
      <c r="CL4" s="495"/>
      <c r="CM4" s="495"/>
      <c r="CN4" s="495"/>
      <c r="CO4" s="495"/>
      <c r="CP4" s="496"/>
      <c r="CQ4" s="494" t="s">
        <v>67</v>
      </c>
      <c r="CR4" s="495"/>
      <c r="CS4" s="495"/>
      <c r="CT4" s="495"/>
      <c r="CU4" s="495"/>
      <c r="CV4" s="495"/>
      <c r="CW4" s="495"/>
      <c r="CX4" s="495"/>
      <c r="CY4" s="496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5"/>
      <c r="C5" s="588"/>
      <c r="D5" s="515"/>
      <c r="E5" s="69" t="s">
        <v>26</v>
      </c>
      <c r="F5" s="73" t="s">
        <v>68</v>
      </c>
      <c r="G5" s="69" t="s">
        <v>36</v>
      </c>
      <c r="H5" s="583" t="s">
        <v>164</v>
      </c>
      <c r="I5" s="518" t="s">
        <v>64</v>
      </c>
      <c r="J5" s="518" t="s">
        <v>66</v>
      </c>
      <c r="K5" s="69" t="s">
        <v>26</v>
      </c>
      <c r="L5" s="73" t="s">
        <v>68</v>
      </c>
      <c r="M5" s="69" t="s">
        <v>36</v>
      </c>
      <c r="N5" s="583" t="s">
        <v>164</v>
      </c>
      <c r="O5" s="518" t="s">
        <v>64</v>
      </c>
      <c r="P5" s="518" t="s">
        <v>66</v>
      </c>
      <c r="Q5" s="69" t="s">
        <v>26</v>
      </c>
      <c r="R5" s="73" t="s">
        <v>68</v>
      </c>
      <c r="S5" s="69" t="s">
        <v>36</v>
      </c>
      <c r="T5" s="583" t="s">
        <v>164</v>
      </c>
      <c r="U5" s="518" t="s">
        <v>64</v>
      </c>
      <c r="V5" s="518" t="s">
        <v>66</v>
      </c>
      <c r="W5" s="69" t="s">
        <v>26</v>
      </c>
      <c r="X5" s="73" t="s">
        <v>68</v>
      </c>
      <c r="Y5" s="69" t="s">
        <v>36</v>
      </c>
      <c r="Z5" s="583" t="s">
        <v>164</v>
      </c>
      <c r="AA5" s="518" t="s">
        <v>64</v>
      </c>
      <c r="AB5" s="518" t="s">
        <v>66</v>
      </c>
      <c r="AC5" s="69" t="s">
        <v>26</v>
      </c>
      <c r="AD5" s="73" t="s">
        <v>68</v>
      </c>
      <c r="AE5" s="69" t="s">
        <v>36</v>
      </c>
      <c r="AF5" s="583" t="s">
        <v>164</v>
      </c>
      <c r="AG5" s="518" t="s">
        <v>64</v>
      </c>
      <c r="AH5" s="518" t="s">
        <v>66</v>
      </c>
      <c r="AI5" s="69" t="s">
        <v>26</v>
      </c>
      <c r="AJ5" s="73" t="s">
        <v>68</v>
      </c>
      <c r="AK5" s="69" t="s">
        <v>36</v>
      </c>
      <c r="AL5" s="583" t="s">
        <v>164</v>
      </c>
      <c r="AM5" s="518" t="s">
        <v>64</v>
      </c>
      <c r="AN5" s="518" t="s">
        <v>66</v>
      </c>
      <c r="AO5" s="69" t="s">
        <v>26</v>
      </c>
      <c r="AP5" s="73" t="s">
        <v>68</v>
      </c>
      <c r="AQ5" s="69" t="s">
        <v>36</v>
      </c>
      <c r="AR5" s="583" t="s">
        <v>164</v>
      </c>
      <c r="AS5" s="518" t="s">
        <v>64</v>
      </c>
      <c r="AT5" s="518" t="s">
        <v>66</v>
      </c>
      <c r="AU5" s="69" t="s">
        <v>26</v>
      </c>
      <c r="AV5" s="73" t="s">
        <v>68</v>
      </c>
      <c r="AW5" s="69" t="s">
        <v>36</v>
      </c>
      <c r="AX5" s="583" t="s">
        <v>164</v>
      </c>
      <c r="AY5" s="518" t="s">
        <v>64</v>
      </c>
      <c r="AZ5" s="518" t="s">
        <v>66</v>
      </c>
      <c r="BA5" s="69" t="s">
        <v>26</v>
      </c>
      <c r="BB5" s="73" t="s">
        <v>68</v>
      </c>
      <c r="BC5" s="69" t="s">
        <v>36</v>
      </c>
      <c r="BD5" s="583" t="s">
        <v>164</v>
      </c>
      <c r="BE5" s="518" t="s">
        <v>64</v>
      </c>
      <c r="BF5" s="518" t="s">
        <v>66</v>
      </c>
      <c r="BG5" s="69" t="s">
        <v>26</v>
      </c>
      <c r="BH5" s="73" t="s">
        <v>68</v>
      </c>
      <c r="BI5" s="69" t="s">
        <v>36</v>
      </c>
      <c r="BJ5" s="583" t="s">
        <v>164</v>
      </c>
      <c r="BK5" s="518" t="s">
        <v>64</v>
      </c>
      <c r="BL5" s="518" t="s">
        <v>66</v>
      </c>
      <c r="BM5" s="69" t="s">
        <v>26</v>
      </c>
      <c r="BN5" s="73" t="s">
        <v>68</v>
      </c>
      <c r="BO5" s="69" t="s">
        <v>36</v>
      </c>
      <c r="BP5" s="583" t="s">
        <v>164</v>
      </c>
      <c r="BQ5" s="518" t="s">
        <v>64</v>
      </c>
      <c r="BR5" s="518" t="s">
        <v>66</v>
      </c>
      <c r="BS5" s="69" t="s">
        <v>26</v>
      </c>
      <c r="BT5" s="73" t="s">
        <v>68</v>
      </c>
      <c r="BU5" s="69" t="s">
        <v>36</v>
      </c>
      <c r="BV5" s="583" t="s">
        <v>164</v>
      </c>
      <c r="BW5" s="518" t="s">
        <v>64</v>
      </c>
      <c r="BX5" s="518" t="s">
        <v>66</v>
      </c>
      <c r="BY5" s="69" t="s">
        <v>26</v>
      </c>
      <c r="BZ5" s="73" t="s">
        <v>68</v>
      </c>
      <c r="CA5" s="69" t="s">
        <v>36</v>
      </c>
      <c r="CB5" s="583" t="s">
        <v>164</v>
      </c>
      <c r="CC5" s="518" t="s">
        <v>64</v>
      </c>
      <c r="CD5" s="518" t="s">
        <v>66</v>
      </c>
      <c r="CE5" s="69" t="s">
        <v>26</v>
      </c>
      <c r="CF5" s="73" t="s">
        <v>68</v>
      </c>
      <c r="CG5" s="69" t="s">
        <v>36</v>
      </c>
      <c r="CH5" s="583" t="s">
        <v>164</v>
      </c>
      <c r="CI5" s="518" t="s">
        <v>64</v>
      </c>
      <c r="CJ5" s="518" t="s">
        <v>66</v>
      </c>
      <c r="CK5" s="69" t="s">
        <v>26</v>
      </c>
      <c r="CL5" s="73" t="s">
        <v>68</v>
      </c>
      <c r="CM5" s="69" t="s">
        <v>36</v>
      </c>
      <c r="CN5" s="583" t="s">
        <v>164</v>
      </c>
      <c r="CO5" s="518" t="s">
        <v>64</v>
      </c>
      <c r="CP5" s="518" t="s">
        <v>66</v>
      </c>
      <c r="CQ5" s="583" t="s">
        <v>424</v>
      </c>
      <c r="CR5" s="520" t="s">
        <v>64</v>
      </c>
      <c r="CS5" s="510" t="s">
        <v>68</v>
      </c>
      <c r="CT5" s="520" t="s">
        <v>64</v>
      </c>
      <c r="CU5" s="583" t="s">
        <v>36</v>
      </c>
      <c r="CV5" s="520" t="s">
        <v>64</v>
      </c>
      <c r="CW5" s="583" t="s">
        <v>164</v>
      </c>
      <c r="CX5" s="518" t="s">
        <v>64</v>
      </c>
      <c r="CY5" s="518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39"/>
      <c r="C6" s="589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4"/>
      <c r="I6" s="585"/>
      <c r="J6" s="585"/>
      <c r="K6" s="162">
        <f>'05'!J5</f>
        <v>100</v>
      </c>
      <c r="L6" s="162">
        <f>'05'!K5</f>
        <v>0</v>
      </c>
      <c r="M6" s="162">
        <f>'05'!L5</f>
        <v>0</v>
      </c>
      <c r="N6" s="584"/>
      <c r="O6" s="585"/>
      <c r="P6" s="585"/>
      <c r="Q6" s="162">
        <f>'05'!P5</f>
        <v>100</v>
      </c>
      <c r="R6" s="162">
        <f>'05'!Q5</f>
        <v>0</v>
      </c>
      <c r="S6" s="162">
        <f>'05'!R5</f>
        <v>0</v>
      </c>
      <c r="T6" s="584"/>
      <c r="U6" s="585"/>
      <c r="V6" s="585"/>
      <c r="W6" s="162">
        <f>'05'!V5</f>
        <v>100</v>
      </c>
      <c r="X6" s="162">
        <f>'05'!W5</f>
        <v>0</v>
      </c>
      <c r="Y6" s="162">
        <f>'05'!X5</f>
        <v>0</v>
      </c>
      <c r="Z6" s="584"/>
      <c r="AA6" s="585"/>
      <c r="AB6" s="585"/>
      <c r="AC6" s="162">
        <f>'05'!AB5</f>
        <v>100</v>
      </c>
      <c r="AD6" s="162">
        <f>'05'!AC5</f>
        <v>0</v>
      </c>
      <c r="AE6" s="162">
        <f>'05'!AD5</f>
        <v>0</v>
      </c>
      <c r="AF6" s="584"/>
      <c r="AG6" s="585"/>
      <c r="AH6" s="585"/>
      <c r="AI6" s="162">
        <f>'05'!AH5</f>
        <v>100</v>
      </c>
      <c r="AJ6" s="162">
        <f>'05'!AI5</f>
        <v>0</v>
      </c>
      <c r="AK6" s="162">
        <f>'05'!AJ5</f>
        <v>0</v>
      </c>
      <c r="AL6" s="584"/>
      <c r="AM6" s="585"/>
      <c r="AN6" s="585"/>
      <c r="AO6" s="162">
        <f>'05'!AN5</f>
        <v>100</v>
      </c>
      <c r="AP6" s="162">
        <f>'05'!AO5</f>
        <v>0</v>
      </c>
      <c r="AQ6" s="162">
        <f>'05'!AP5</f>
        <v>0</v>
      </c>
      <c r="AR6" s="584"/>
      <c r="AS6" s="585"/>
      <c r="AT6" s="585"/>
      <c r="AU6" s="162">
        <f>'05'!AT5</f>
        <v>100</v>
      </c>
      <c r="AV6" s="162">
        <f>'05'!AU5</f>
        <v>0</v>
      </c>
      <c r="AW6" s="162">
        <f>'05'!AV5</f>
        <v>0</v>
      </c>
      <c r="AX6" s="584"/>
      <c r="AY6" s="585"/>
      <c r="AZ6" s="585"/>
      <c r="BA6" s="162">
        <f>'05'!AZ5</f>
        <v>100</v>
      </c>
      <c r="BB6" s="162">
        <f>'05'!BA5</f>
        <v>0</v>
      </c>
      <c r="BC6" s="162">
        <f>'05'!BB5</f>
        <v>0</v>
      </c>
      <c r="BD6" s="584"/>
      <c r="BE6" s="585"/>
      <c r="BF6" s="585"/>
      <c r="BG6" s="162">
        <f>'05'!BF5</f>
        <v>100</v>
      </c>
      <c r="BH6" s="162">
        <f>'05'!BG5</f>
        <v>0</v>
      </c>
      <c r="BI6" s="162">
        <f>'05'!BH5</f>
        <v>0</v>
      </c>
      <c r="BJ6" s="584"/>
      <c r="BK6" s="585"/>
      <c r="BL6" s="585"/>
      <c r="BM6" s="162">
        <f>'05'!BL5</f>
        <v>100</v>
      </c>
      <c r="BN6" s="162">
        <f>'05'!BM5</f>
        <v>0</v>
      </c>
      <c r="BO6" s="162">
        <f>'05'!BN5</f>
        <v>0</v>
      </c>
      <c r="BP6" s="584"/>
      <c r="BQ6" s="585"/>
      <c r="BR6" s="585"/>
      <c r="BS6" s="162">
        <f>'05'!BR5</f>
        <v>100</v>
      </c>
      <c r="BT6" s="162">
        <f>'05'!BS5</f>
        <v>0</v>
      </c>
      <c r="BU6" s="162">
        <f>'05'!BT5</f>
        <v>0</v>
      </c>
      <c r="BV6" s="584"/>
      <c r="BW6" s="585"/>
      <c r="BX6" s="585"/>
      <c r="BY6" s="162">
        <f>'05'!BX5</f>
        <v>100</v>
      </c>
      <c r="BZ6" s="162">
        <f>'05'!BY5</f>
        <v>0</v>
      </c>
      <c r="CA6" s="162">
        <f>'05'!BZ5</f>
        <v>0</v>
      </c>
      <c r="CB6" s="584"/>
      <c r="CC6" s="585"/>
      <c r="CD6" s="585"/>
      <c r="CE6" s="162">
        <f>'05'!CD5</f>
        <v>0</v>
      </c>
      <c r="CF6" s="162">
        <f>'05'!CE5</f>
        <v>0</v>
      </c>
      <c r="CG6" s="162">
        <f>'05'!CF5</f>
        <v>0</v>
      </c>
      <c r="CH6" s="584"/>
      <c r="CI6" s="585"/>
      <c r="CJ6" s="585"/>
      <c r="CK6" s="162">
        <f>'05'!CJ5</f>
        <v>0</v>
      </c>
      <c r="CL6" s="162">
        <f>'05'!CK5</f>
        <v>0</v>
      </c>
      <c r="CM6" s="162">
        <f>'05'!CL5</f>
        <v>0</v>
      </c>
      <c r="CN6" s="584"/>
      <c r="CO6" s="585"/>
      <c r="CP6" s="585"/>
      <c r="CQ6" s="584"/>
      <c r="CR6" s="586"/>
      <c r="CS6" s="511"/>
      <c r="CT6" s="586"/>
      <c r="CU6" s="584"/>
      <c r="CV6" s="586"/>
      <c r="CW6" s="584"/>
      <c r="CX6" s="585"/>
      <c r="CY6" s="585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2332</v>
      </c>
      <c r="D7" s="38" t="str">
        <f>IF(คะแนนสอบ!D6="","",คะแนนสอบ!D6)</f>
        <v>เด็กชายณัฐภูมิ  บุญทรัพย์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2333</v>
      </c>
      <c r="D8" s="38" t="str">
        <f>IF(คะแนนสอบ!D7="","",คะแนนสอบ!D7)</f>
        <v>เด็กชายยุทธภูมิ  โพธิ์ขำ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2334</v>
      </c>
      <c r="D9" s="38" t="str">
        <f>IF(คะแนนสอบ!D8="","",คะแนนสอบ!D8)</f>
        <v>เด็กชายนฤนาท  สุขนิล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2335</v>
      </c>
      <c r="D10" s="38" t="str">
        <f>IF(คะแนนสอบ!D9="","",คะแนนสอบ!D9)</f>
        <v>เด็กหญิงณัฐธิดา  นิลทับ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2352</v>
      </c>
      <c r="D11" s="38" t="str">
        <f>IF(คะแนนสอบ!D10="","",คะแนนสอบ!D10)</f>
        <v>เด็กชายกิตติศักดิ์  งามเนตร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2406</v>
      </c>
      <c r="D12" s="38" t="str">
        <f>IF(คะแนนสอบ!D11="","",คะแนนสอบ!D11)</f>
        <v>เด็กหญิงจิตรทิวา  ทรงธรรม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>
        <f>IF(คะแนนสอบ!C12="","",คะแนนสอบ!C12)</f>
        <v>2492</v>
      </c>
      <c r="D13" s="38" t="str">
        <f>IF(คะแนนสอบ!D12="","",คะแนนสอบ!D12)</f>
        <v>เด็กชายวชิรวิชญ์  เพ็ชรไปร่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2493</v>
      </c>
      <c r="D14" s="38" t="str">
        <f>IF(คะแนนสอบ!D13="","",คะแนนสอบ!D13)</f>
        <v>เด็กชายปรินทร์  สีสาด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2494</v>
      </c>
      <c r="D15" s="38" t="str">
        <f>IF(คะแนนสอบ!D14="","",คะแนนสอบ!D14)</f>
        <v>เด็กหญิงกัญญารัตน์  คล้ายทอง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2495</v>
      </c>
      <c r="D16" s="38" t="str">
        <f>IF(คะแนนสอบ!D15="","",คะแนนสอบ!D15)</f>
        <v>เด็กหญิงณัฏฐณิชา  อินหอม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2496</v>
      </c>
      <c r="D17" s="38" t="str">
        <f>IF(คะแนนสอบ!D16="","",คะแนนสอบ!D16)</f>
        <v>เด็กชายธนบดี  กลิ่นหอม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2497</v>
      </c>
      <c r="D18" s="38" t="str">
        <f>IF(คะแนนสอบ!D17="","",คะแนนสอบ!D17)</f>
        <v>เด็กหญิงวรพรรณ  ไกรกลิ่น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2498</v>
      </c>
      <c r="D19" s="38" t="str">
        <f>IF(คะแนนสอบ!D18="","",คะแนนสอบ!D18)</f>
        <v>เด็กชายนวพล  จันอินทร์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 t="str">
        <f>IF(คะแนนสอบ!C19="","",คะแนนสอบ!C19)</f>
        <v/>
      </c>
      <c r="D20" s="38" t="str">
        <f>IF(คะแนนสอบ!D19="","",คะแนนสอบ!D19)</f>
        <v/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 t="str">
        <f>IF(คะแนนสอบ!C20="","",คะแนนสอบ!C20)</f>
        <v/>
      </c>
      <c r="D21" s="38" t="str">
        <f>IF(คะแนนสอบ!D20="","",คะแนนสอบ!D20)</f>
        <v/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 t="str">
        <f>IF(คะแนนสอบ!C21="","",คะแนนสอบ!C21)</f>
        <v/>
      </c>
      <c r="D22" s="38" t="str">
        <f>IF(คะแนนสอบ!D21="","",คะแนนสอบ!D21)</f>
        <v/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 t="str">
        <f>IF(คะแนนสอบ!C22="","",คะแนนสอบ!C22)</f>
        <v/>
      </c>
      <c r="D23" s="38" t="str">
        <f>IF(คะแนนสอบ!D22="","",คะแนนสอบ!D22)</f>
        <v/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 t="str">
        <f>IF(คะแนนสอบ!C23="","",คะแนนสอบ!C23)</f>
        <v/>
      </c>
      <c r="D24" s="38" t="str">
        <f>IF(คะแนนสอบ!D23="","",คะแนนสอบ!D23)</f>
        <v/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5:CQ6"/>
    <mergeCell ref="CR5:CR6"/>
    <mergeCell ref="BD5:BD6"/>
    <mergeCell ref="BE5:BE6"/>
    <mergeCell ref="BF5:BF6"/>
    <mergeCell ref="CV5:CV6"/>
    <mergeCell ref="CW5:CW6"/>
    <mergeCell ref="CS5:CS6"/>
    <mergeCell ref="CT5:CT6"/>
    <mergeCell ref="CU5:CU6"/>
    <mergeCell ref="BM4:BR4"/>
    <mergeCell ref="BP5:BP6"/>
    <mergeCell ref="BQ5:BQ6"/>
    <mergeCell ref="BR5:BR6"/>
    <mergeCell ref="BS4:BX4"/>
    <mergeCell ref="BV5:BV6"/>
    <mergeCell ref="BW5:BW6"/>
    <mergeCell ref="BX5:BX6"/>
    <mergeCell ref="BY4:CD4"/>
    <mergeCell ref="CB5:CB6"/>
    <mergeCell ref="CC5:CC6"/>
    <mergeCell ref="CD5:CD6"/>
    <mergeCell ref="CE4:CJ4"/>
    <mergeCell ref="CH5:CH6"/>
    <mergeCell ref="CI5:CI6"/>
    <mergeCell ref="CJ5:CJ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workbookViewId="0">
      <selection activeCell="D26" sqref="D26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0" t="s">
        <v>406</v>
      </c>
      <c r="D2" s="450"/>
      <c r="E2" s="450"/>
      <c r="F2" s="450"/>
      <c r="G2" s="450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1" t="s">
        <v>461</v>
      </c>
      <c r="E3" s="451"/>
      <c r="F3" s="451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1" t="s">
        <v>448</v>
      </c>
      <c r="E4" s="451"/>
      <c r="F4" s="451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464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4" t="s">
        <v>140</v>
      </c>
      <c r="H6" s="455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465</v>
      </c>
      <c r="F7" s="13" t="s">
        <v>58</v>
      </c>
      <c r="G7" s="454">
        <v>2568</v>
      </c>
      <c r="H7" s="455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468</v>
      </c>
      <c r="F8" s="13" t="s">
        <v>55</v>
      </c>
      <c r="G8" s="452" t="s">
        <v>469</v>
      </c>
      <c r="H8" s="453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125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470</v>
      </c>
      <c r="E13" s="326" t="s">
        <v>452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471</v>
      </c>
      <c r="E14" s="326" t="s">
        <v>453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472</v>
      </c>
      <c r="E15" s="326" t="s">
        <v>454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473</v>
      </c>
      <c r="E16" s="326" t="s">
        <v>455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474</v>
      </c>
      <c r="E17" s="326" t="s">
        <v>456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475</v>
      </c>
      <c r="E18" s="326" t="s">
        <v>457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476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477</v>
      </c>
      <c r="E20" s="326" t="s">
        <v>459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478</v>
      </c>
      <c r="E21" s="326" t="s">
        <v>458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462</v>
      </c>
      <c r="D22" s="328" t="s">
        <v>479</v>
      </c>
      <c r="E22" s="326" t="s">
        <v>463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451</v>
      </c>
      <c r="D23" s="328" t="s">
        <v>480</v>
      </c>
      <c r="E23" s="326" t="s">
        <v>460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481</v>
      </c>
      <c r="E24" s="326" t="s">
        <v>466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482</v>
      </c>
      <c r="E25" s="326" t="s">
        <v>467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4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4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4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4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4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4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4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4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4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4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4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4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4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4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4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4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1" t="s">
        <v>2</v>
      </c>
      <c r="C4" s="541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5"/>
      <c r="K4" s="495"/>
      <c r="L4" s="495"/>
      <c r="M4" s="495"/>
      <c r="N4" s="495"/>
      <c r="O4" s="496"/>
      <c r="P4" s="494" t="str">
        <f>'ข้อมูลพื้นฐาน  '!$E14</f>
        <v>คณิตศาสตร์</v>
      </c>
      <c r="Q4" s="495"/>
      <c r="R4" s="495"/>
      <c r="S4" s="495"/>
      <c r="T4" s="495"/>
      <c r="U4" s="495"/>
      <c r="V4" s="495"/>
      <c r="W4" s="495"/>
      <c r="X4" s="495"/>
      <c r="Y4" s="495"/>
      <c r="Z4" s="496"/>
      <c r="AA4" s="494" t="str">
        <f>'ข้อมูลพื้นฐาน  '!$E15</f>
        <v>วิทยาศาสตร์และเทคโนโลยี</v>
      </c>
      <c r="AB4" s="495"/>
      <c r="AC4" s="495"/>
      <c r="AD4" s="495"/>
      <c r="AE4" s="495"/>
      <c r="AF4" s="495"/>
      <c r="AG4" s="495"/>
      <c r="AH4" s="495"/>
      <c r="AI4" s="495"/>
      <c r="AJ4" s="495"/>
      <c r="AK4" s="496"/>
      <c r="AL4" s="494" t="str">
        <f>'ข้อมูลพื้นฐาน  '!$E16</f>
        <v>สังคมศึกษา ศาสนาและ วัฒนธรรม</v>
      </c>
      <c r="AM4" s="495"/>
      <c r="AN4" s="495"/>
      <c r="AO4" s="495"/>
      <c r="AP4" s="495"/>
      <c r="AQ4" s="495"/>
      <c r="AR4" s="495"/>
      <c r="AS4" s="495"/>
      <c r="AT4" s="495"/>
      <c r="AU4" s="495"/>
      <c r="AV4" s="496"/>
      <c r="AW4" s="494" t="str">
        <f>'ข้อมูลพื้นฐาน  '!$E17</f>
        <v>ประวัติศาสตร์</v>
      </c>
      <c r="AX4" s="495"/>
      <c r="AY4" s="495"/>
      <c r="AZ4" s="495"/>
      <c r="BA4" s="495"/>
      <c r="BB4" s="495"/>
      <c r="BC4" s="495"/>
      <c r="BD4" s="495"/>
      <c r="BE4" s="495"/>
      <c r="BF4" s="495"/>
      <c r="BG4" s="496"/>
      <c r="BH4" s="494" t="str">
        <f>'ข้อมูลพื้นฐาน  '!$E18</f>
        <v>สุขศึกษาและพลศึกษา</v>
      </c>
      <c r="BI4" s="495"/>
      <c r="BJ4" s="495"/>
      <c r="BK4" s="495"/>
      <c r="BL4" s="495"/>
      <c r="BM4" s="495"/>
      <c r="BN4" s="495"/>
      <c r="BO4" s="495"/>
      <c r="BP4" s="495"/>
      <c r="BQ4" s="495"/>
      <c r="BR4" s="496"/>
      <c r="BS4" s="494" t="str">
        <f>'ข้อมูลพื้นฐาน  '!$E19</f>
        <v>ศิลปะ</v>
      </c>
      <c r="BT4" s="495"/>
      <c r="BU4" s="495"/>
      <c r="BV4" s="495"/>
      <c r="BW4" s="495"/>
      <c r="BX4" s="495"/>
      <c r="BY4" s="495"/>
      <c r="BZ4" s="495"/>
      <c r="CA4" s="495"/>
      <c r="CB4" s="495"/>
      <c r="CC4" s="496"/>
      <c r="CD4" s="494" t="str">
        <f>'ข้อมูลพื้นฐาน  '!$E20</f>
        <v>การงานอาชีพ</v>
      </c>
      <c r="CE4" s="495"/>
      <c r="CF4" s="495"/>
      <c r="CG4" s="495"/>
      <c r="CH4" s="495"/>
      <c r="CI4" s="495"/>
      <c r="CJ4" s="495"/>
      <c r="CK4" s="495"/>
      <c r="CL4" s="495"/>
      <c r="CM4" s="495"/>
      <c r="CN4" s="496"/>
      <c r="CO4" s="494" t="str">
        <f>'ข้อมูลพื้นฐาน  '!$E21</f>
        <v>ภาษาอังกฤษพื้นฐาน</v>
      </c>
      <c r="CP4" s="495"/>
      <c r="CQ4" s="495"/>
      <c r="CR4" s="495"/>
      <c r="CS4" s="495"/>
      <c r="CT4" s="495"/>
      <c r="CU4" s="495"/>
      <c r="CV4" s="495"/>
      <c r="CW4" s="495"/>
      <c r="CX4" s="495"/>
      <c r="CY4" s="496"/>
      <c r="CZ4" s="494" t="str">
        <f>'ข้อมูลพื้นฐาน  '!$E22</f>
        <v>ภาษาจีน</v>
      </c>
      <c r="DA4" s="495"/>
      <c r="DB4" s="495"/>
      <c r="DC4" s="495"/>
      <c r="DD4" s="495"/>
      <c r="DE4" s="495"/>
      <c r="DF4" s="495"/>
      <c r="DG4" s="495"/>
      <c r="DH4" s="495"/>
      <c r="DI4" s="495"/>
      <c r="DJ4" s="496"/>
      <c r="DK4" s="494" t="str">
        <f>'ข้อมูลพื้นฐาน  '!$E23</f>
        <v>การป้องกันการทุจริต</v>
      </c>
      <c r="DL4" s="495"/>
      <c r="DM4" s="495"/>
      <c r="DN4" s="495"/>
      <c r="DO4" s="495"/>
      <c r="DP4" s="495"/>
      <c r="DQ4" s="495"/>
      <c r="DR4" s="495"/>
      <c r="DS4" s="495"/>
      <c r="DT4" s="495"/>
      <c r="DU4" s="496"/>
      <c r="DV4" s="494" t="str">
        <f>'ข้อมูลพื้นฐาน  '!$E24</f>
        <v>ภาษาอังกฤษเพิ่มเติม</v>
      </c>
      <c r="DW4" s="495"/>
      <c r="DX4" s="495"/>
      <c r="DY4" s="495"/>
      <c r="DZ4" s="495"/>
      <c r="EA4" s="495"/>
      <c r="EB4" s="495"/>
      <c r="EC4" s="495"/>
      <c r="ED4" s="495"/>
      <c r="EE4" s="495"/>
      <c r="EF4" s="496"/>
      <c r="EG4" s="494" t="str">
        <f>'ข้อมูลพื้นฐาน  '!$E25</f>
        <v>การว่ายน้ำเพื่อการเอาชีวิตรอด</v>
      </c>
      <c r="EH4" s="495"/>
      <c r="EI4" s="495"/>
      <c r="EJ4" s="495"/>
      <c r="EK4" s="495"/>
      <c r="EL4" s="495"/>
      <c r="EM4" s="495"/>
      <c r="EN4" s="495"/>
      <c r="EO4" s="495"/>
      <c r="EP4" s="495"/>
      <c r="EQ4" s="496"/>
      <c r="ER4" s="494">
        <f>'ข้อมูลพื้นฐาน  '!$E26</f>
        <v>0</v>
      </c>
      <c r="ES4" s="495"/>
      <c r="ET4" s="495"/>
      <c r="EU4" s="495"/>
      <c r="EV4" s="495"/>
      <c r="EW4" s="495"/>
      <c r="EX4" s="495"/>
      <c r="EY4" s="495"/>
      <c r="EZ4" s="495"/>
      <c r="FA4" s="495"/>
      <c r="FB4" s="496"/>
      <c r="FC4" s="494">
        <f>'ข้อมูลพื้นฐาน  '!$E27</f>
        <v>0</v>
      </c>
      <c r="FD4" s="495"/>
      <c r="FE4" s="495"/>
      <c r="FF4" s="495"/>
      <c r="FG4" s="495"/>
      <c r="FH4" s="495"/>
      <c r="FI4" s="495"/>
      <c r="FJ4" s="495"/>
      <c r="FK4" s="495"/>
      <c r="FL4" s="495"/>
      <c r="FM4" s="496"/>
      <c r="FN4" s="494" t="s">
        <v>165</v>
      </c>
      <c r="FO4" s="495"/>
      <c r="FP4" s="495"/>
      <c r="FQ4" s="495"/>
      <c r="FR4" s="495"/>
      <c r="FS4" s="495"/>
      <c r="FT4" s="495"/>
      <c r="FU4" s="495"/>
      <c r="FV4" s="495"/>
      <c r="FW4" s="495"/>
      <c r="FX4" s="495"/>
      <c r="FY4" s="495"/>
      <c r="FZ4" s="495"/>
      <c r="GA4" s="495"/>
      <c r="GB4" s="495"/>
      <c r="GC4" s="495"/>
      <c r="GD4" s="495"/>
      <c r="GE4" s="496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2"/>
      <c r="C5" s="592"/>
      <c r="D5" s="515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3" t="s">
        <v>166</v>
      </c>
      <c r="N5" s="518" t="s">
        <v>64</v>
      </c>
      <c r="O5" s="518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3" t="s">
        <v>166</v>
      </c>
      <c r="Y5" s="518" t="s">
        <v>64</v>
      </c>
      <c r="Z5" s="518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3" t="s">
        <v>166</v>
      </c>
      <c r="AJ5" s="518" t="s">
        <v>64</v>
      </c>
      <c r="AK5" s="518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3" t="s">
        <v>166</v>
      </c>
      <c r="AU5" s="518" t="s">
        <v>64</v>
      </c>
      <c r="AV5" s="518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3" t="s">
        <v>166</v>
      </c>
      <c r="BF5" s="518" t="s">
        <v>64</v>
      </c>
      <c r="BG5" s="518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3" t="s">
        <v>166</v>
      </c>
      <c r="BQ5" s="518" t="s">
        <v>64</v>
      </c>
      <c r="BR5" s="518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3" t="s">
        <v>166</v>
      </c>
      <c r="CB5" s="518" t="s">
        <v>64</v>
      </c>
      <c r="CC5" s="518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3" t="s">
        <v>166</v>
      </c>
      <c r="CM5" s="518" t="s">
        <v>64</v>
      </c>
      <c r="CN5" s="518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3" t="s">
        <v>166</v>
      </c>
      <c r="CX5" s="518" t="s">
        <v>64</v>
      </c>
      <c r="CY5" s="518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3" t="s">
        <v>166</v>
      </c>
      <c r="DI5" s="518" t="s">
        <v>64</v>
      </c>
      <c r="DJ5" s="518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3" t="s">
        <v>166</v>
      </c>
      <c r="DT5" s="518" t="s">
        <v>64</v>
      </c>
      <c r="DU5" s="518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3" t="s">
        <v>166</v>
      </c>
      <c r="EE5" s="518" t="s">
        <v>64</v>
      </c>
      <c r="EF5" s="518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3" t="s">
        <v>166</v>
      </c>
      <c r="EP5" s="518" t="s">
        <v>64</v>
      </c>
      <c r="EQ5" s="518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3" t="s">
        <v>166</v>
      </c>
      <c r="FA5" s="518" t="s">
        <v>64</v>
      </c>
      <c r="FB5" s="518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3" t="s">
        <v>166</v>
      </c>
      <c r="FL5" s="518" t="s">
        <v>64</v>
      </c>
      <c r="FM5" s="518" t="s">
        <v>66</v>
      </c>
      <c r="FN5" s="590" t="s">
        <v>76</v>
      </c>
      <c r="FO5" s="591"/>
      <c r="FP5" s="590" t="s">
        <v>77</v>
      </c>
      <c r="FQ5" s="591"/>
      <c r="FR5" s="590" t="s">
        <v>78</v>
      </c>
      <c r="FS5" s="591"/>
      <c r="FT5" s="590" t="s">
        <v>79</v>
      </c>
      <c r="FU5" s="591" t="s">
        <v>64</v>
      </c>
      <c r="FV5" s="590" t="s">
        <v>80</v>
      </c>
      <c r="FW5" s="591" t="s">
        <v>64</v>
      </c>
      <c r="FX5" s="590" t="s">
        <v>95</v>
      </c>
      <c r="FY5" s="591" t="s">
        <v>64</v>
      </c>
      <c r="FZ5" s="590" t="s">
        <v>96</v>
      </c>
      <c r="GA5" s="591" t="s">
        <v>64</v>
      </c>
      <c r="GB5" s="590" t="s">
        <v>97</v>
      </c>
      <c r="GC5" s="591" t="s">
        <v>64</v>
      </c>
      <c r="GD5" s="583" t="s">
        <v>416</v>
      </c>
      <c r="GE5" s="583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3"/>
      <c r="C6" s="593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4"/>
      <c r="N6" s="585"/>
      <c r="O6" s="585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4"/>
      <c r="Y6" s="585"/>
      <c r="Z6" s="585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4"/>
      <c r="AJ6" s="585"/>
      <c r="AK6" s="585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4"/>
      <c r="AU6" s="585"/>
      <c r="AV6" s="585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4"/>
      <c r="BF6" s="585"/>
      <c r="BG6" s="585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4"/>
      <c r="BQ6" s="585"/>
      <c r="BR6" s="585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4"/>
      <c r="CB6" s="585"/>
      <c r="CC6" s="585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4"/>
      <c r="CM6" s="585"/>
      <c r="CN6" s="585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4"/>
      <c r="CX6" s="585"/>
      <c r="CY6" s="585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4"/>
      <c r="DI6" s="585"/>
      <c r="DJ6" s="585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4"/>
      <c r="DT6" s="585"/>
      <c r="DU6" s="585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4"/>
      <c r="EE6" s="585"/>
      <c r="EF6" s="585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4"/>
      <c r="EP6" s="585"/>
      <c r="EQ6" s="585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4"/>
      <c r="FA6" s="585"/>
      <c r="FB6" s="585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4"/>
      <c r="FL6" s="585"/>
      <c r="FM6" s="585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4"/>
      <c r="GE6" s="584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2332</v>
      </c>
      <c r="D7" s="38" t="str">
        <f>IF(คะแนนสอบ!D6="","",คะแนนสอบ!D6)</f>
        <v>เด็กชายณัฐภูมิ  บุญทรัพย์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2333</v>
      </c>
      <c r="D8" s="38" t="str">
        <f>IF(คะแนนสอบ!D7="","",คะแนนสอบ!D7)</f>
        <v>เด็กชายยุทธภูมิ  โพธิ์ขำ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2334</v>
      </c>
      <c r="D9" s="38" t="str">
        <f>IF(คะแนนสอบ!D8="","",คะแนนสอบ!D8)</f>
        <v>เด็กชายนฤนาท  สุขนิล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2335</v>
      </c>
      <c r="D10" s="38" t="str">
        <f>IF(คะแนนสอบ!D9="","",คะแนนสอบ!D9)</f>
        <v>เด็กหญิงณัฐธิดา  นิลทับ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2352</v>
      </c>
      <c r="D11" s="38" t="str">
        <f>IF(คะแนนสอบ!D10="","",คะแนนสอบ!D10)</f>
        <v>เด็กชายกิตติศักดิ์  งามเนตร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2406</v>
      </c>
      <c r="D12" s="38" t="str">
        <f>IF(คะแนนสอบ!D11="","",คะแนนสอบ!D11)</f>
        <v>เด็กหญิงจิตรทิวา  ทรงธรรม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>
        <f>IF(คะแนนสอบ!C12="","",คะแนนสอบ!C12)</f>
        <v>2492</v>
      </c>
      <c r="D13" s="38" t="str">
        <f>IF(คะแนนสอบ!D12="","",คะแนนสอบ!D12)</f>
        <v>เด็กชายวชิรวิชญ์  เพ็ชรไปร่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2493</v>
      </c>
      <c r="D14" s="38" t="str">
        <f>IF(คะแนนสอบ!D13="","",คะแนนสอบ!D13)</f>
        <v>เด็กชายปรินทร์  สีสาด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2494</v>
      </c>
      <c r="D15" s="38" t="str">
        <f>IF(คะแนนสอบ!D14="","",คะแนนสอบ!D14)</f>
        <v>เด็กหญิงกัญญารัตน์  คล้ายทอง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2495</v>
      </c>
      <c r="D16" s="38" t="str">
        <f>IF(คะแนนสอบ!D15="","",คะแนนสอบ!D15)</f>
        <v>เด็กหญิงณัฏฐณิชา  อินหอม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2496</v>
      </c>
      <c r="D17" s="38" t="str">
        <f>IF(คะแนนสอบ!D16="","",คะแนนสอบ!D16)</f>
        <v>เด็กชายธนบดี  กลิ่นหอม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2497</v>
      </c>
      <c r="D18" s="38" t="str">
        <f>IF(คะแนนสอบ!D17="","",คะแนนสอบ!D17)</f>
        <v>เด็กหญิงวรพรรณ  ไกรกลิ่น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2498</v>
      </c>
      <c r="D19" s="38" t="str">
        <f>IF(คะแนนสอบ!D18="","",คะแนนสอบ!D18)</f>
        <v>เด็กชายนวพล  จันอินทร์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 t="str">
        <f>IF(คะแนนสอบ!C19="","",คะแนนสอบ!C19)</f>
        <v/>
      </c>
      <c r="D20" s="38" t="str">
        <f>IF(คะแนนสอบ!D19="","",คะแนนสอบ!D19)</f>
        <v/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 t="str">
        <f>IF(คะแนนสอบ!C20="","",คะแนนสอบ!C20)</f>
        <v/>
      </c>
      <c r="D21" s="38" t="str">
        <f>IF(คะแนนสอบ!D20="","",คะแนนสอบ!D20)</f>
        <v/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 t="str">
        <f>IF(คะแนนสอบ!C21="","",คะแนนสอบ!C21)</f>
        <v/>
      </c>
      <c r="D22" s="38" t="str">
        <f>IF(คะแนนสอบ!D21="","",คะแนนสอบ!D21)</f>
        <v/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 t="str">
        <f>IF(คะแนนสอบ!C22="","",คะแนนสอบ!C22)</f>
        <v/>
      </c>
      <c r="D23" s="38" t="str">
        <f>IF(คะแนนสอบ!D22="","",คะแนนสอบ!D22)</f>
        <v/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 t="str">
        <f>IF(คะแนนสอบ!C23="","",คะแนนสอบ!C23)</f>
        <v/>
      </c>
      <c r="D24" s="38" t="str">
        <f>IF(คะแนนสอบ!D23="","",คะแนนสอบ!D23)</f>
        <v/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DK4:DU4"/>
    <mergeCell ref="DS5:DS6"/>
    <mergeCell ref="DT5:DT6"/>
    <mergeCell ref="DU5:DU6"/>
    <mergeCell ref="DV4:EF4"/>
    <mergeCell ref="ED5:ED6"/>
    <mergeCell ref="EE5:EE6"/>
    <mergeCell ref="EF5:EF6"/>
    <mergeCell ref="EG4:EQ4"/>
    <mergeCell ref="EO5:EO6"/>
    <mergeCell ref="EP5:EP6"/>
    <mergeCell ref="EQ5:EQ6"/>
    <mergeCell ref="ER4:FB4"/>
    <mergeCell ref="EZ5:EZ6"/>
    <mergeCell ref="FA5:FA6"/>
    <mergeCell ref="FB5:FB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นางสาวอัญชลี  สวัสดี                ตำแหน่ง  ครูชำนาญการพิเศษ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4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359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tr">
        <f>เกณฑ์!T5</f>
        <v>ปรับปรุง</v>
      </c>
      <c r="F12" s="534"/>
      <c r="G12" s="533" t="str">
        <f>เกณฑ์!T6</f>
        <v>พอใช้</v>
      </c>
      <c r="H12" s="534"/>
      <c r="I12" s="533" t="str">
        <f>เกณฑ์!T7</f>
        <v>ดี</v>
      </c>
      <c r="J12" s="534"/>
      <c r="K12" s="533" t="str">
        <f>เกณฑ์!T8</f>
        <v>ดีเยี่ยม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4" t="str">
        <f>"1."&amp;'ข้อมูลพื้นฐาน  '!I23</f>
        <v>1.ความสามารถในการสื่อสาร</v>
      </c>
      <c r="C14" s="595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596" t="str">
        <f>"2."&amp;'ข้อมูลพื้นฐาน  '!I24</f>
        <v>2.ความสามารถในการคิด</v>
      </c>
      <c r="C15" s="597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596" t="str">
        <f>"3."&amp;'ข้อมูลพื้นฐาน  '!I25</f>
        <v>3.ความสามารถในการแก้ปัญหา</v>
      </c>
      <c r="C16" s="597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596" t="str">
        <f>"4."&amp;'ข้อมูลพื้นฐาน  '!I26</f>
        <v>4.ความสามารถในการใช้ทักษะชีวิต</v>
      </c>
      <c r="C17" s="597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598" t="str">
        <f>"5."&amp;'ข้อมูลพื้นฐาน  '!I27</f>
        <v>5.ความสามารถในการใช้เทคโนโลยี</v>
      </c>
      <c r="C18" s="599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4" t="s">
        <v>436</v>
      </c>
      <c r="C19" s="555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7" t="s">
        <v>328</v>
      </c>
      <c r="C20" s="578"/>
      <c r="D20" s="578"/>
      <c r="E20" s="578"/>
      <c r="F20" s="578"/>
      <c r="G20" s="578"/>
      <c r="H20" s="579"/>
      <c r="I20" s="580">
        <f>SUM(J19,L19)</f>
        <v>0</v>
      </c>
      <c r="J20" s="581"/>
      <c r="K20" s="581"/>
      <c r="L20" s="582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(นางสาวอัญชลี  สวัสดี)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4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4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4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4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4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4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4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4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4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4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4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4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4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4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4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4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4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4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6"/>
      <c r="L3" s="494" t="str">
        <f>'ข้อมูลพื้นฐาน  '!$E14</f>
        <v>คณิตศาสตร์</v>
      </c>
      <c r="M3" s="495"/>
      <c r="N3" s="495"/>
      <c r="O3" s="495"/>
      <c r="P3" s="495"/>
      <c r="Q3" s="495"/>
      <c r="R3" s="495"/>
      <c r="S3" s="496"/>
      <c r="T3" s="494" t="str">
        <f>'ข้อมูลพื้นฐาน  '!$E15</f>
        <v>วิทยาศาสตร์และเทคโนโลยี</v>
      </c>
      <c r="U3" s="495"/>
      <c r="V3" s="495"/>
      <c r="W3" s="495"/>
      <c r="X3" s="495"/>
      <c r="Y3" s="495"/>
      <c r="Z3" s="495"/>
      <c r="AA3" s="496"/>
      <c r="AB3" s="494" t="str">
        <f>'ข้อมูลพื้นฐาน  '!$E16</f>
        <v>สังคมศึกษา ศาสนาและ วัฒนธรรม</v>
      </c>
      <c r="AC3" s="495"/>
      <c r="AD3" s="495"/>
      <c r="AE3" s="495"/>
      <c r="AF3" s="495"/>
      <c r="AG3" s="495"/>
      <c r="AH3" s="495"/>
      <c r="AI3" s="496"/>
      <c r="AJ3" s="494" t="str">
        <f>'ข้อมูลพื้นฐาน  '!$E17</f>
        <v>ประวัติศาสตร์</v>
      </c>
      <c r="AK3" s="495"/>
      <c r="AL3" s="495"/>
      <c r="AM3" s="495"/>
      <c r="AN3" s="495"/>
      <c r="AO3" s="495"/>
      <c r="AP3" s="495"/>
      <c r="AQ3" s="496"/>
      <c r="AR3" s="494" t="str">
        <f>'ข้อมูลพื้นฐาน  '!$E18</f>
        <v>สุขศึกษาและพลศึกษา</v>
      </c>
      <c r="AS3" s="495"/>
      <c r="AT3" s="495"/>
      <c r="AU3" s="495"/>
      <c r="AV3" s="495"/>
      <c r="AW3" s="495"/>
      <c r="AX3" s="495"/>
      <c r="AY3" s="496"/>
      <c r="AZ3" s="494" t="str">
        <f>'ข้อมูลพื้นฐาน  '!$E19</f>
        <v>ศิลปะ</v>
      </c>
      <c r="BA3" s="495"/>
      <c r="BB3" s="495"/>
      <c r="BC3" s="495"/>
      <c r="BD3" s="495"/>
      <c r="BE3" s="495"/>
      <c r="BF3" s="495"/>
      <c r="BG3" s="496"/>
      <c r="BH3" s="494" t="str">
        <f>'ข้อมูลพื้นฐาน  '!$E20</f>
        <v>การงานอาชีพ</v>
      </c>
      <c r="BI3" s="495"/>
      <c r="BJ3" s="495"/>
      <c r="BK3" s="495"/>
      <c r="BL3" s="495"/>
      <c r="BM3" s="495"/>
      <c r="BN3" s="495"/>
      <c r="BO3" s="496"/>
      <c r="BP3" s="494" t="str">
        <f>'ข้อมูลพื้นฐาน  '!$E21</f>
        <v>ภาษาอังกฤษพื้นฐาน</v>
      </c>
      <c r="BQ3" s="495"/>
      <c r="BR3" s="495"/>
      <c r="BS3" s="495"/>
      <c r="BT3" s="495"/>
      <c r="BU3" s="495"/>
      <c r="BV3" s="495"/>
      <c r="BW3" s="496"/>
      <c r="BX3" s="494" t="str">
        <f>'ข้อมูลพื้นฐาน  '!$E22</f>
        <v>ภาษาจีน</v>
      </c>
      <c r="BY3" s="495"/>
      <c r="BZ3" s="495"/>
      <c r="CA3" s="495"/>
      <c r="CB3" s="495"/>
      <c r="CC3" s="495"/>
      <c r="CD3" s="495"/>
      <c r="CE3" s="496"/>
      <c r="CF3" s="494" t="str">
        <f>'ข้อมูลพื้นฐาน  '!$E23</f>
        <v>การป้องกันการทุจริต</v>
      </c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'!$E24</f>
        <v>ภาษาอังกฤษเพิ่มเติม</v>
      </c>
      <c r="CO3" s="495"/>
      <c r="CP3" s="495"/>
      <c r="CQ3" s="495"/>
      <c r="CR3" s="495"/>
      <c r="CS3" s="495"/>
      <c r="CT3" s="495"/>
      <c r="CU3" s="496"/>
      <c r="CV3" s="494" t="str">
        <f>'ข้อมูลพื้นฐาน  '!$E25</f>
        <v>การว่ายน้ำเพื่อการเอาชีวิตรอด</v>
      </c>
      <c r="CW3" s="495"/>
      <c r="CX3" s="495"/>
      <c r="CY3" s="495"/>
      <c r="CZ3" s="495"/>
      <c r="DA3" s="495"/>
      <c r="DB3" s="495"/>
      <c r="DC3" s="496"/>
      <c r="DD3" s="494">
        <f>'ข้อมูลพื้นฐาน  '!$E26</f>
        <v>0</v>
      </c>
      <c r="DE3" s="495"/>
      <c r="DF3" s="495"/>
      <c r="DG3" s="495"/>
      <c r="DH3" s="495"/>
      <c r="DI3" s="495"/>
      <c r="DJ3" s="495"/>
      <c r="DK3" s="496"/>
      <c r="DL3" s="494">
        <f>'ข้อมูลพื้นฐาน  '!$E27</f>
        <v>0</v>
      </c>
      <c r="DM3" s="495"/>
      <c r="DN3" s="495"/>
      <c r="DO3" s="495"/>
      <c r="DP3" s="495"/>
      <c r="DQ3" s="495"/>
      <c r="DR3" s="495"/>
      <c r="DS3" s="496"/>
      <c r="DT3" s="494" t="s">
        <v>438</v>
      </c>
      <c r="DU3" s="495"/>
      <c r="DV3" s="495"/>
      <c r="DW3" s="495"/>
      <c r="DX3" s="495"/>
      <c r="DY3" s="495"/>
      <c r="DZ3" s="495"/>
      <c r="EA3" s="495"/>
      <c r="EB3" s="495"/>
      <c r="EC3" s="495"/>
      <c r="ED3" s="495"/>
      <c r="EE3" s="495"/>
      <c r="EF3" s="496"/>
      <c r="EN3" s="138"/>
      <c r="ER3" s="60"/>
      <c r="ES3" s="60"/>
      <c r="ET3" s="60"/>
      <c r="EU3" s="60"/>
      <c r="EV3" s="60"/>
    </row>
    <row r="4" spans="1:152" ht="30.75" customHeight="1">
      <c r="A4" s="515"/>
      <c r="B4" s="523"/>
      <c r="C4" s="515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18" t="s">
        <v>64</v>
      </c>
      <c r="K4" s="526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18" t="s">
        <v>64</v>
      </c>
      <c r="S4" s="526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18" t="s">
        <v>64</v>
      </c>
      <c r="AA4" s="526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18" t="s">
        <v>64</v>
      </c>
      <c r="AI4" s="526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6" t="s">
        <v>64</v>
      </c>
      <c r="AQ4" s="526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18" t="s">
        <v>64</v>
      </c>
      <c r="AY4" s="526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18" t="s">
        <v>64</v>
      </c>
      <c r="BG4" s="526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18" t="s">
        <v>64</v>
      </c>
      <c r="BO4" s="526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18" t="s">
        <v>64</v>
      </c>
      <c r="BW4" s="526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18" t="s">
        <v>64</v>
      </c>
      <c r="CE4" s="526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18" t="s">
        <v>64</v>
      </c>
      <c r="CM4" s="526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18" t="s">
        <v>64</v>
      </c>
      <c r="CU4" s="526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18" t="s">
        <v>64</v>
      </c>
      <c r="DC4" s="526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18" t="s">
        <v>64</v>
      </c>
      <c r="DK4" s="526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18" t="s">
        <v>64</v>
      </c>
      <c r="DS4" s="526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3" t="s">
        <v>439</v>
      </c>
      <c r="EF4" s="526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09"/>
      <c r="B5" s="524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19"/>
      <c r="K5" s="527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19"/>
      <c r="S5" s="527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19"/>
      <c r="AA5" s="527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19"/>
      <c r="AI5" s="527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27"/>
      <c r="AQ5" s="527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19"/>
      <c r="AY5" s="527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19"/>
      <c r="BG5" s="527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19"/>
      <c r="BO5" s="527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19"/>
      <c r="BW5" s="527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19"/>
      <c r="CE5" s="527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19"/>
      <c r="CM5" s="527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19"/>
      <c r="CU5" s="527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19"/>
      <c r="DC5" s="527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19"/>
      <c r="DK5" s="527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19"/>
      <c r="DS5" s="527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0"/>
      <c r="EF5" s="527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2332</v>
      </c>
      <c r="C6" s="38" t="str">
        <f>IF(คะแนนสอบ!D6="","",คะแนนสอบ!D6)</f>
        <v>เด็กชายณัฐภูมิ  บุญทรัพย์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2333</v>
      </c>
      <c r="C7" s="38" t="str">
        <f>IF(คะแนนสอบ!D7="","",คะแนนสอบ!D7)</f>
        <v>เด็กชายยุทธภูมิ  โพธิ์ขำ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2334</v>
      </c>
      <c r="C8" s="38" t="str">
        <f>IF(คะแนนสอบ!D8="","",คะแนนสอบ!D8)</f>
        <v>เด็กชายนฤนาท  สุขนิล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2335</v>
      </c>
      <c r="C9" s="38" t="str">
        <f>IF(คะแนนสอบ!D9="","",คะแนนสอบ!D9)</f>
        <v>เด็กหญิงณัฐธิดา  นิลทับ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2352</v>
      </c>
      <c r="C10" s="38" t="str">
        <f>IF(คะแนนสอบ!D10="","",คะแนนสอบ!D10)</f>
        <v>เด็กชายกิตติศักดิ์  งามเนตร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2406</v>
      </c>
      <c r="C11" s="38" t="str">
        <f>IF(คะแนนสอบ!D11="","",คะแนนสอบ!D11)</f>
        <v>เด็กหญิงจิตรทิวา  ทรงธรรม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>
        <f>IF(คะแนนสอบ!C12="","",คะแนนสอบ!C12)</f>
        <v>2492</v>
      </c>
      <c r="C12" s="38" t="str">
        <f>IF(คะแนนสอบ!D12="","",คะแนนสอบ!D12)</f>
        <v>เด็กชายวชิรวิชญ์  เพ็ชรไปร่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2493</v>
      </c>
      <c r="C13" s="38" t="str">
        <f>IF(คะแนนสอบ!D13="","",คะแนนสอบ!D13)</f>
        <v>เด็กชายปรินทร์  สีสาด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2494</v>
      </c>
      <c r="C14" s="38" t="str">
        <f>IF(คะแนนสอบ!D14="","",คะแนนสอบ!D14)</f>
        <v>เด็กหญิงกัญญารัตน์  คล้ายทอง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2495</v>
      </c>
      <c r="C15" s="38" t="str">
        <f>IF(คะแนนสอบ!D15="","",คะแนนสอบ!D15)</f>
        <v>เด็กหญิงณัฏฐณิชา  อินหอม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2496</v>
      </c>
      <c r="C16" s="38" t="str">
        <f>IF(คะแนนสอบ!D16="","",คะแนนสอบ!D16)</f>
        <v>เด็กชายธนบดี  กลิ่นหอม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2497</v>
      </c>
      <c r="C17" s="38" t="str">
        <f>IF(คะแนนสอบ!D17="","",คะแนนสอบ!D17)</f>
        <v>เด็กหญิงวรพรรณ  ไกรกลิ่น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2498</v>
      </c>
      <c r="C18" s="38" t="str">
        <f>IF(คะแนนสอบ!D18="","",คะแนนสอบ!D18)</f>
        <v>เด็กชายนวพล  จันอินทร์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 t="str">
        <f>IF(คะแนนสอบ!C19="","",คะแนนสอบ!C19)</f>
        <v/>
      </c>
      <c r="C19" s="38" t="str">
        <f>IF(คะแนนสอบ!D19="","",คะแนนสอบ!D19)</f>
        <v/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 t="str">
        <f>IF(คะแนนสอบ!C20="","",คะแนนสอบ!C20)</f>
        <v/>
      </c>
      <c r="C20" s="38" t="str">
        <f>IF(คะแนนสอบ!D20="","",คะแนนสอบ!D20)</f>
        <v/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 t="str">
        <f>IF(คะแนนสอบ!C21="","",คะแนนสอบ!C21)</f>
        <v/>
      </c>
      <c r="C21" s="38" t="str">
        <f>IF(คะแนนสอบ!D21="","",คะแนนสอบ!D21)</f>
        <v/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 t="str">
        <f>IF(คะแนนสอบ!C22="","",คะแนนสอบ!C22)</f>
        <v/>
      </c>
      <c r="C22" s="38" t="str">
        <f>IF(คะแนนสอบ!D22="","",คะแนนสอบ!D22)</f>
        <v/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 t="str">
        <f>IF(คะแนนสอบ!C23="","",คะแนนสอบ!C23)</f>
        <v/>
      </c>
      <c r="C23" s="38" t="str">
        <f>IF(คะแนนสอบ!D23="","",คะแนนสอบ!D23)</f>
        <v/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T3:AA3"/>
    <mergeCell ref="A3:A5"/>
    <mergeCell ref="B3:B5"/>
    <mergeCell ref="C3:C4"/>
    <mergeCell ref="D3:K3"/>
    <mergeCell ref="L3:S3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CE4:CE5"/>
    <mergeCell ref="DR4:DR5"/>
    <mergeCell ref="DS4:DS5"/>
    <mergeCell ref="EE4:EE5"/>
    <mergeCell ref="EF4:EF5"/>
    <mergeCell ref="CF3:CM3"/>
    <mergeCell ref="CL4:CL5"/>
    <mergeCell ref="CM4:CM5"/>
    <mergeCell ref="CN3:CU3"/>
    <mergeCell ref="CT4:CT5"/>
    <mergeCell ref="CU4:CU5"/>
    <mergeCell ref="CV3:DC3"/>
    <mergeCell ref="DB4:DB5"/>
    <mergeCell ref="DC4:DC5"/>
    <mergeCell ref="DD3:DK3"/>
    <mergeCell ref="DJ4:DJ5"/>
    <mergeCell ref="DK4:DK5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07" t="s">
        <v>110</v>
      </c>
      <c r="C2" s="607"/>
      <c r="D2" s="607"/>
      <c r="E2" s="607"/>
      <c r="F2" s="607"/>
      <c r="G2" s="607"/>
      <c r="H2" s="607"/>
      <c r="I2" s="607"/>
      <c r="J2" s="607"/>
      <c r="L2" s="282"/>
      <c r="N2" s="399"/>
    </row>
    <row r="3" spans="2:14">
      <c r="B3" s="486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86"/>
      <c r="D3" s="486"/>
      <c r="E3" s="486"/>
      <c r="F3" s="486"/>
      <c r="G3" s="486"/>
      <c r="H3" s="486"/>
      <c r="I3" s="486"/>
      <c r="J3" s="486"/>
    </row>
    <row r="4" spans="2:14">
      <c r="B4" s="486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4    ปีการศึกษา   2568</v>
      </c>
      <c r="C4" s="486"/>
      <c r="D4" s="486"/>
      <c r="E4" s="486"/>
      <c r="F4" s="486"/>
      <c r="G4" s="486"/>
      <c r="H4" s="486"/>
      <c r="I4" s="486"/>
      <c r="J4" s="486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เด็กชายณัฐภูมิ  บุญทรัพย์</v>
      </c>
      <c r="F6" s="609" t="str">
        <f>"เลขประจำตัว     "&amp;'ข้อมูลนักเรียน  '!B5</f>
        <v>เลขประจำตัว     2332</v>
      </c>
      <c r="G6" s="609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1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1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</f>
        <v/>
      </c>
      <c r="F28" s="611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3"/>
      <c r="C29" s="604"/>
      <c r="D29" s="82" t="str">
        <f>ข้อมูลกิจกรรม!$V$5</f>
        <v/>
      </c>
      <c r="E29" s="86" t="str">
        <f>ข้อมูลกิจกรรม!$F$5</f>
        <v/>
      </c>
      <c r="F29" s="612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เด็กชายยุทธภูมิ  โพธิ์ขำ</v>
      </c>
      <c r="F6" s="609" t="str">
        <f>"เลขประจำตัว     "&amp;'ข้อมูลนักเรียน  '!B6</f>
        <v>เลขประจำตัว     2333</v>
      </c>
      <c r="G6" s="609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1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1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ข้อมูลกิจกรรม!$E$6</f>
        <v/>
      </c>
      <c r="F28" s="611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3"/>
      <c r="C29" s="604"/>
      <c r="D29" s="82" t="str">
        <f>ข้อมูลกิจกรรม!$V$6</f>
        <v/>
      </c>
      <c r="E29" s="86" t="str">
        <f>ข้อมูลกิจกรรม!$F$6</f>
        <v/>
      </c>
      <c r="F29" s="612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เด็กชายนฤนาท  สุขนิล</v>
      </c>
      <c r="F6" s="609" t="str">
        <f>"เลขประจำตัว     "&amp;'ข้อมูลนักเรียน  '!B7</f>
        <v>เลขประจำตัว     2334</v>
      </c>
      <c r="G6" s="609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1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1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ข้อมูลกิจกรรม!$E$7</f>
        <v/>
      </c>
      <c r="F28" s="611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3"/>
      <c r="C29" s="604"/>
      <c r="D29" s="82" t="str">
        <f>ข้อมูลกิจกรรม!$V$7</f>
        <v/>
      </c>
      <c r="E29" s="86" t="str">
        <f>ข้อมูลกิจกรรม!$F$7</f>
        <v/>
      </c>
      <c r="F29" s="612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เด็กหญิงณัฐธิดา  นิลทับ</v>
      </c>
      <c r="F6" s="609" t="str">
        <f>"เลขประจำตัว     "&amp;'ข้อมูลนักเรียน  '!B8</f>
        <v>เลขประจำตัว     2335</v>
      </c>
      <c r="G6" s="609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1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1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ข้อมูลกิจกรรม!$E$8</f>
        <v/>
      </c>
      <c r="F28" s="611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3"/>
      <c r="C29" s="604"/>
      <c r="D29" s="82" t="str">
        <f>ข้อมูลกิจกรรม!$V$8</f>
        <v/>
      </c>
      <c r="E29" s="86" t="str">
        <f>ข้อมูลกิจกรรม!$F$8</f>
        <v/>
      </c>
      <c r="F29" s="612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เด็กชายกิตติศักดิ์  งามเนตร</v>
      </c>
      <c r="F6" s="609" t="str">
        <f>"เลขประจำตัว     "&amp;'ข้อมูลนักเรียน  '!B9</f>
        <v>เลขประจำตัว     2352</v>
      </c>
      <c r="G6" s="609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1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1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ข้อมูลกิจกรรม!$E$9</f>
        <v/>
      </c>
      <c r="F28" s="611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3"/>
      <c r="C29" s="604"/>
      <c r="D29" s="82" t="str">
        <f>ข้อมูลกิจกรรม!$V$9</f>
        <v/>
      </c>
      <c r="E29" s="86" t="str">
        <f>ข้อมูลกิจกรรม!$F$9</f>
        <v/>
      </c>
      <c r="F29" s="612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เด็กหญิงจิตรทิวา  ทรงธรรม</v>
      </c>
      <c r="F6" s="609" t="str">
        <f>"เลขประจำตัว     "&amp;'ข้อมูลนักเรียน  '!B10</f>
        <v>เลขประจำตัว     2406</v>
      </c>
      <c r="G6" s="609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1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1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ข้อมูลกิจกรรม!$E$10</f>
        <v/>
      </c>
      <c r="F28" s="611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3"/>
      <c r="C29" s="604"/>
      <c r="D29" s="82" t="str">
        <f>ข้อมูลกิจกรรม!$V$10</f>
        <v/>
      </c>
      <c r="E29" s="86" t="str">
        <f>ข้อมูลกิจกรรม!$F$10</f>
        <v/>
      </c>
      <c r="F29" s="612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56" t="s">
        <v>283</v>
      </c>
      <c r="C2" s="456"/>
      <c r="D2" s="456"/>
      <c r="E2" s="456"/>
      <c r="F2" s="456"/>
      <c r="G2" s="456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57" t="s">
        <v>339</v>
      </c>
      <c r="F16" s="457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58" t="s">
        <v>404</v>
      </c>
      <c r="F18" s="458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เด็กชายวชิรวิชญ์  เพ็ชรไปร่</v>
      </c>
      <c r="F6" s="609" t="str">
        <f>"เลขประจำตัว     "&amp;'ข้อมูลนักเรียน  '!B11</f>
        <v>เลขประจำตัว     2492</v>
      </c>
      <c r="G6" s="609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1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1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ข้อมูลกิจกรรม!$E$11</f>
        <v/>
      </c>
      <c r="F28" s="611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3"/>
      <c r="C29" s="604"/>
      <c r="D29" s="82" t="str">
        <f>ข้อมูลกิจกรรม!$V$11</f>
        <v/>
      </c>
      <c r="E29" s="86" t="str">
        <f>ข้อมูลกิจกรรม!$F$11</f>
        <v/>
      </c>
      <c r="F29" s="612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เด็กชายปรินทร์  สีสาด</v>
      </c>
      <c r="F6" s="609" t="str">
        <f>"เลขประจำตัว     "&amp;'ข้อมูลนักเรียน  '!B12</f>
        <v>เลขประจำตัว     2493</v>
      </c>
      <c r="G6" s="609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1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1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ข้อมูลกิจกรรม!$E$12</f>
        <v/>
      </c>
      <c r="F28" s="611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3"/>
      <c r="C29" s="604"/>
      <c r="D29" s="82" t="str">
        <f>ข้อมูลกิจกรรม!$V$12</f>
        <v/>
      </c>
      <c r="E29" s="86" t="str">
        <f>ข้อมูลกิจกรรม!$F$12</f>
        <v/>
      </c>
      <c r="F29" s="612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เด็กหญิงกัญญารัตน์  คล้ายทอง</v>
      </c>
      <c r="F6" s="609" t="str">
        <f>"เลขประจำตัว     "&amp;'ข้อมูลนักเรียน  '!B13</f>
        <v>เลขประจำตัว     2494</v>
      </c>
      <c r="G6" s="609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1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1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ข้อมูลกิจกรรม!$E$13</f>
        <v/>
      </c>
      <c r="F28" s="611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3"/>
      <c r="C29" s="604"/>
      <c r="D29" s="82" t="str">
        <f>ข้อมูลกิจกรรม!$V$13</f>
        <v/>
      </c>
      <c r="E29" s="86" t="str">
        <f>ข้อมูลกิจกรรม!$F$13</f>
        <v/>
      </c>
      <c r="F29" s="612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เด็กหญิงณัฏฐณิชา  อินหอม</v>
      </c>
      <c r="F6" s="609" t="str">
        <f>"เลขประจำตัว     "&amp;'ข้อมูลนักเรียน  '!B14</f>
        <v>เลขประจำตัว     2495</v>
      </c>
      <c r="G6" s="609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1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1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ข้อมูลกิจกรรม!$E$14</f>
        <v/>
      </c>
      <c r="F28" s="611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3"/>
      <c r="C29" s="604"/>
      <c r="D29" s="82" t="str">
        <f>ข้อมูลกิจกรรม!$V$14</f>
        <v/>
      </c>
      <c r="E29" s="86" t="str">
        <f>ข้อมูลกิจกรรม!$F$14</f>
        <v/>
      </c>
      <c r="F29" s="612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เด็กชายธนบดี  กลิ่นหอม</v>
      </c>
      <c r="F6" s="609" t="str">
        <f>"เลขประจำตัว     "&amp;'ข้อมูลนักเรียน  '!B15</f>
        <v>เลขประจำตัว     2496</v>
      </c>
      <c r="G6" s="609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1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1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ข้อมูลกิจกรรม!$E$15</f>
        <v/>
      </c>
      <c r="F28" s="611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3"/>
      <c r="C29" s="604"/>
      <c r="D29" s="82" t="str">
        <f>ข้อมูลกิจกรรม!$V$15</f>
        <v/>
      </c>
      <c r="E29" s="86" t="str">
        <f>ข้อมูลกิจกรรม!$F$15</f>
        <v/>
      </c>
      <c r="F29" s="612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เด็กหญิงวรพรรณ  ไกรกลิ่น</v>
      </c>
      <c r="F6" s="609" t="str">
        <f>"เลขประจำตัว     "&amp;'ข้อมูลนักเรียน  '!B16</f>
        <v>เลขประจำตัว     2497</v>
      </c>
      <c r="G6" s="609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1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1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ข้อมูลกิจกรรม!$E$16</f>
        <v/>
      </c>
      <c r="F28" s="611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3"/>
      <c r="C29" s="604"/>
      <c r="D29" s="82" t="str">
        <f>ข้อมูลกิจกรรม!$V$16</f>
        <v/>
      </c>
      <c r="E29" s="86" t="str">
        <f>ข้อมูลกิจกรรม!$F$16</f>
        <v/>
      </c>
      <c r="F29" s="612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เด็กชายนวพล  จันอินทร์</v>
      </c>
      <c r="F6" s="609" t="str">
        <f>"เลขประจำตัว     "&amp;'ข้อมูลนักเรียน  '!B17</f>
        <v>เลขประจำตัว     2498</v>
      </c>
      <c r="G6" s="609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1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1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ข้อมูลกิจกรรม!$E$17</f>
        <v/>
      </c>
      <c r="F28" s="611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3"/>
      <c r="C29" s="604"/>
      <c r="D29" s="82" t="str">
        <f>ข้อมูลกิจกรรม!$V$17</f>
        <v/>
      </c>
      <c r="E29" s="86" t="str">
        <f>ข้อมูลกิจกรรม!$F$17</f>
        <v/>
      </c>
      <c r="F29" s="612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/>
      </c>
      <c r="F6" s="609" t="str">
        <f>"เลขประจำตัว     "&amp;'ข้อมูลนักเรียน  '!B18</f>
        <v xml:space="preserve">เลขประจำตัว     </v>
      </c>
      <c r="G6" s="609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1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1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ข้อมูลกิจกรรม!$E$18</f>
        <v/>
      </c>
      <c r="F28" s="611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3"/>
      <c r="C29" s="604"/>
      <c r="D29" s="82" t="str">
        <f>ข้อมูลกิจกรรม!$V$18</f>
        <v/>
      </c>
      <c r="E29" s="86" t="str">
        <f>ข้อมูลกิจกรรม!$F$18</f>
        <v/>
      </c>
      <c r="F29" s="612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/>
      </c>
      <c r="F6" s="609" t="str">
        <f>"เลขประจำตัว     "&amp;'ข้อมูลนักเรียน  '!B20</f>
        <v xml:space="preserve">เลขประจำตัว     </v>
      </c>
      <c r="G6" s="609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1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1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ข้อมูลกิจกรรม!$E$20</f>
        <v/>
      </c>
      <c r="F28" s="611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3"/>
      <c r="C29" s="604"/>
      <c r="D29" s="82" t="str">
        <f>ข้อมูลกิจกรรม!$V$20</f>
        <v/>
      </c>
      <c r="E29" s="86" t="str">
        <f>ข้อมูลกิจกรรม!$F$20</f>
        <v/>
      </c>
      <c r="F29" s="612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/>
      </c>
      <c r="F6" s="609" t="str">
        <f>"เลขประจำตัว     "&amp;'ข้อมูลนักเรียน  '!B21</f>
        <v xml:space="preserve">เลขประจำตัว     </v>
      </c>
      <c r="G6" s="609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1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1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ข้อมูลกิจกรรม!$E$21</f>
        <v/>
      </c>
      <c r="F28" s="611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3"/>
      <c r="C29" s="604"/>
      <c r="D29" s="82" t="str">
        <f>ข้อมูลกิจกรรม!$V$21</f>
        <v/>
      </c>
      <c r="E29" s="86" t="str">
        <f>ข้อมูลกิจกรรม!$F$21</f>
        <v/>
      </c>
      <c r="F29" s="612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2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3" t="s">
        <v>2</v>
      </c>
      <c r="C4" s="464" t="s">
        <v>28</v>
      </c>
      <c r="D4" s="139" t="s">
        <v>6</v>
      </c>
      <c r="E4" s="459" t="str">
        <f>'ข้อมูลพื้นฐาน  '!$E13</f>
        <v>ภาษาไทย</v>
      </c>
      <c r="F4" s="460"/>
      <c r="G4" s="461"/>
      <c r="H4" s="459" t="str">
        <f>'ข้อมูลพื้นฐาน  '!$E14</f>
        <v>คณิตศาสตร์</v>
      </c>
      <c r="I4" s="460"/>
      <c r="J4" s="461"/>
      <c r="K4" s="459" t="str">
        <f>'ข้อมูลพื้นฐาน  '!$E15</f>
        <v>วิทยาศาสตร์และเทคโนโลยี</v>
      </c>
      <c r="L4" s="460"/>
      <c r="M4" s="461"/>
      <c r="N4" s="459" t="str">
        <f>'ข้อมูลพื้นฐาน  '!$E16</f>
        <v>สังคมศึกษา ศาสนาและ วัฒนธรรม</v>
      </c>
      <c r="O4" s="460"/>
      <c r="P4" s="461"/>
      <c r="Q4" s="459" t="str">
        <f>'ข้อมูลพื้นฐาน  '!$E17</f>
        <v>ประวัติศาสตร์</v>
      </c>
      <c r="R4" s="460"/>
      <c r="S4" s="461"/>
      <c r="T4" s="459" t="str">
        <f>'ข้อมูลพื้นฐาน  '!$E18</f>
        <v>สุขศึกษาและพลศึกษา</v>
      </c>
      <c r="U4" s="460"/>
      <c r="V4" s="461"/>
      <c r="W4" s="459" t="str">
        <f>'ข้อมูลพื้นฐาน  '!$E19</f>
        <v>ศิลปะ</v>
      </c>
      <c r="X4" s="460"/>
      <c r="Y4" s="461"/>
      <c r="Z4" s="459" t="str">
        <f>'ข้อมูลพื้นฐาน  '!$E20</f>
        <v>การงานอาชีพ</v>
      </c>
      <c r="AA4" s="460"/>
      <c r="AB4" s="461"/>
      <c r="AC4" s="459" t="str">
        <f>'ข้อมูลพื้นฐาน  '!$E21</f>
        <v>ภาษาอังกฤษพื้นฐาน</v>
      </c>
      <c r="AD4" s="460"/>
      <c r="AE4" s="461"/>
      <c r="AF4" s="459" t="str">
        <f>'ข้อมูลพื้นฐาน  '!$E22</f>
        <v>ภาษาจีน</v>
      </c>
      <c r="AG4" s="460"/>
      <c r="AH4" s="461"/>
      <c r="AI4" s="459" t="str">
        <f>'ข้อมูลพื้นฐาน  '!$E23</f>
        <v>การป้องกันการทุจริต</v>
      </c>
      <c r="AJ4" s="460"/>
      <c r="AK4" s="461"/>
      <c r="AL4" s="459" t="str">
        <f>'ข้อมูลพื้นฐาน  '!$E24</f>
        <v>ภาษาอังกฤษเพิ่มเติม</v>
      </c>
      <c r="AM4" s="460"/>
      <c r="AN4" s="461"/>
      <c r="AO4" s="459" t="str">
        <f>'ข้อมูลพื้นฐาน  '!$E25</f>
        <v>การว่ายน้ำเพื่อการเอาชีวิตรอด</v>
      </c>
      <c r="AP4" s="460"/>
      <c r="AQ4" s="461"/>
      <c r="AR4" s="459">
        <f>'ข้อมูลพื้นฐาน  '!$E26</f>
        <v>0</v>
      </c>
      <c r="AS4" s="460"/>
      <c r="AT4" s="461"/>
      <c r="AU4" s="459">
        <f>'ข้อมูลพื้นฐาน  '!$E27</f>
        <v>0</v>
      </c>
      <c r="AV4" s="460"/>
      <c r="AW4" s="461"/>
      <c r="AX4" s="19"/>
      <c r="AY4" s="140"/>
      <c r="AZ4" s="140"/>
      <c r="BA4" s="140"/>
    </row>
    <row r="5" spans="1:53" ht="21" customHeight="1" thickBot="1">
      <c r="A5" s="140"/>
      <c r="B5" s="463"/>
      <c r="C5" s="464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617">
        <v>2332</v>
      </c>
      <c r="D6" s="618" t="s">
        <v>483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619">
        <v>2333</v>
      </c>
      <c r="D7" s="620" t="s">
        <v>484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619">
        <v>2334</v>
      </c>
      <c r="D8" s="620" t="s">
        <v>485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619">
        <v>2335</v>
      </c>
      <c r="D9" s="620" t="s">
        <v>486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619">
        <v>2352</v>
      </c>
      <c r="D10" s="620" t="s">
        <v>487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619">
        <v>2406</v>
      </c>
      <c r="D11" s="620" t="s">
        <v>488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619">
        <v>2492</v>
      </c>
      <c r="D12" s="620" t="s">
        <v>489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619">
        <v>2493</v>
      </c>
      <c r="D13" s="620" t="s">
        <v>490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619">
        <v>2494</v>
      </c>
      <c r="D14" s="620" t="s">
        <v>491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619">
        <v>2495</v>
      </c>
      <c r="D15" s="620" t="s">
        <v>492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619">
        <v>2496</v>
      </c>
      <c r="D16" s="620" t="s">
        <v>493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619">
        <v>2497</v>
      </c>
      <c r="D17" s="620" t="s">
        <v>494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619">
        <v>2498</v>
      </c>
      <c r="D18" s="620" t="s">
        <v>495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33"/>
      <c r="D19" s="449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33"/>
      <c r="D20" s="448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33"/>
      <c r="D21" s="449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33"/>
      <c r="D22" s="449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33"/>
      <c r="D23" s="449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33"/>
      <c r="D24" s="449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33"/>
      <c r="D25" s="449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33"/>
      <c r="D26" s="449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33"/>
      <c r="D27" s="449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33"/>
      <c r="D28" s="449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H4:J4"/>
    <mergeCell ref="B2:B3"/>
    <mergeCell ref="B4:B5"/>
    <mergeCell ref="C4:C5"/>
    <mergeCell ref="E4:G4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/>
      </c>
      <c r="F6" s="609" t="str">
        <f>"เลขประจำตัว     "&amp;'ข้อมูลนักเรียน  '!B22</f>
        <v xml:space="preserve">เลขประจำตัว     </v>
      </c>
      <c r="G6" s="609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1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1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ข้อมูลกิจกรรม!$E$22</f>
        <v/>
      </c>
      <c r="F28" s="611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3"/>
      <c r="C29" s="604"/>
      <c r="D29" s="82" t="str">
        <f>ข้อมูลกิจกรรม!$V$22</f>
        <v/>
      </c>
      <c r="E29" s="86" t="str">
        <f>ข้อมูลกิจกรรม!$F$22</f>
        <v/>
      </c>
      <c r="F29" s="612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/>
      </c>
      <c r="F6" s="609" t="str">
        <f>"เลขประจำตัว     "&amp;'ข้อมูลนักเรียน  '!B23</f>
        <v xml:space="preserve">เลขประจำตัว     </v>
      </c>
      <c r="G6" s="609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1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1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ข้อมูลกิจกรรม!$E$23</f>
        <v/>
      </c>
      <c r="F28" s="611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3"/>
      <c r="C29" s="604"/>
      <c r="D29" s="82" t="str">
        <f>ข้อมูลกิจกรรม!$V$23</f>
        <v/>
      </c>
      <c r="E29" s="86" t="str">
        <f>ข้อมูลกิจกรรม!$F$23</f>
        <v/>
      </c>
      <c r="F29" s="612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/>
      </c>
      <c r="F6" s="609" t="str">
        <f>"เลขประจำตัว     "&amp;'ข้อมูลนักเรียน  '!B24</f>
        <v xml:space="preserve">เลขประจำตัว     </v>
      </c>
      <c r="G6" s="609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1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1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ข้อมูลกิจกรรม!$E$24</f>
        <v/>
      </c>
      <c r="F28" s="611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3"/>
      <c r="C29" s="604"/>
      <c r="D29" s="82" t="str">
        <f>ข้อมูลกิจกรรม!$V$24</f>
        <v/>
      </c>
      <c r="E29" s="86" t="str">
        <f>ข้อมูลกิจกรรม!$F$24</f>
        <v/>
      </c>
      <c r="F29" s="612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/>
      </c>
      <c r="F6" s="609" t="str">
        <f>"เลขประจำตัว     "&amp;'ข้อมูลนักเรียน  '!B25</f>
        <v xml:space="preserve">เลขประจำตัว     </v>
      </c>
      <c r="G6" s="609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1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1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ข้อมูลกิจกรรม!$E$25</f>
        <v/>
      </c>
      <c r="F28" s="611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3"/>
      <c r="C29" s="604"/>
      <c r="D29" s="82" t="str">
        <f>ข้อมูลกิจกรรม!$V$25</f>
        <v/>
      </c>
      <c r="E29" s="86" t="str">
        <f>ข้อมูลกิจกรรม!$F$25</f>
        <v/>
      </c>
      <c r="F29" s="612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/>
      </c>
      <c r="F6" s="609" t="str">
        <f>"เลขประจำตัว     "&amp;'ข้อมูลนักเรียน  '!B26</f>
        <v xml:space="preserve">เลขประจำตัว     </v>
      </c>
      <c r="G6" s="609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1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1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ข้อมูลกิจกรรม!$E$26</f>
        <v/>
      </c>
      <c r="F28" s="611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3"/>
      <c r="C29" s="604"/>
      <c r="D29" s="82" t="str">
        <f>ข้อมูลกิจกรรม!$V$26</f>
        <v/>
      </c>
      <c r="E29" s="86" t="str">
        <f>ข้อมูลกิจกรรม!$F$26</f>
        <v/>
      </c>
      <c r="F29" s="612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/>
      </c>
      <c r="F6" s="609" t="str">
        <f>"เลขประจำตัว     "&amp;'ข้อมูลนักเรียน  '!B27</f>
        <v xml:space="preserve">เลขประจำตัว     </v>
      </c>
      <c r="G6" s="609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1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1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ข้อมูลกิจกรรม!$E$27</f>
        <v/>
      </c>
      <c r="F28" s="611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3"/>
      <c r="C29" s="604"/>
      <c r="D29" s="82" t="str">
        <f>ข้อมูลกิจกรรม!$V$27</f>
        <v/>
      </c>
      <c r="E29" s="86" t="str">
        <f>ข้อมูลกิจกรรม!$F$27</f>
        <v/>
      </c>
      <c r="F29" s="612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09" t="str">
        <f>"เลขประจำตัว     "&amp;'ข้อมูลนักเรียน  '!B28</f>
        <v xml:space="preserve">เลขประจำตัว     </v>
      </c>
      <c r="G6" s="609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1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1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ข้อมูลกิจกรรม!$E$28</f>
        <v/>
      </c>
      <c r="F28" s="611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3"/>
      <c r="C29" s="604"/>
      <c r="D29" s="82" t="str">
        <f>ข้อมูลกิจกรรม!$V$28</f>
        <v/>
      </c>
      <c r="E29" s="86" t="str">
        <f>ข้อมูลกิจกรรม!$F$28</f>
        <v/>
      </c>
      <c r="F29" s="612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09" t="str">
        <f>"เลขประจำตัว     "&amp;'ข้อมูลนักเรียน  '!B29</f>
        <v xml:space="preserve">เลขประจำตัว     </v>
      </c>
      <c r="G6" s="609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1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1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ข้อมูลกิจกรรม!$E$29</f>
        <v/>
      </c>
      <c r="F28" s="611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3"/>
      <c r="C29" s="604"/>
      <c r="D29" s="82" t="str">
        <f>ข้อมูลกิจกรรม!$V$29</f>
        <v/>
      </c>
      <c r="E29" s="86" t="str">
        <f>ข้อมูลกิจกรรม!$F$29</f>
        <v/>
      </c>
      <c r="F29" s="612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09" t="str">
        <f>"เลขประจำตัว     "&amp;'ข้อมูลนักเรียน  '!B30</f>
        <v xml:space="preserve">เลขประจำตัว     </v>
      </c>
      <c r="G6" s="609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1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1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ข้อมูลกิจกรรม!$E$30</f>
        <v/>
      </c>
      <c r="F28" s="611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3"/>
      <c r="C29" s="604"/>
      <c r="D29" s="82" t="str">
        <f>ข้อมูลกิจกรรม!$V$30</f>
        <v/>
      </c>
      <c r="E29" s="86" t="str">
        <f>ข้อมูลกิจกรรม!$F$30</f>
        <v/>
      </c>
      <c r="F29" s="612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09" t="str">
        <f>"เลขประจำตัว     "&amp;'ข้อมูลนักเรียน  '!B31</f>
        <v xml:space="preserve">เลขประจำตัว     </v>
      </c>
      <c r="G6" s="609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1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1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ข้อมูลกิจกรรม!$E$31</f>
        <v/>
      </c>
      <c r="F28" s="611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3"/>
      <c r="C29" s="604"/>
      <c r="D29" s="82" t="str">
        <f>ข้อมูลกิจกรรม!$V$31</f>
        <v/>
      </c>
      <c r="E29" s="86" t="str">
        <f>ข้อมูลกิจกรรม!$F$31</f>
        <v/>
      </c>
      <c r="F29" s="612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3" t="s">
        <v>2</v>
      </c>
      <c r="C4" s="464" t="s">
        <v>28</v>
      </c>
      <c r="D4" s="465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3"/>
      <c r="C5" s="464"/>
      <c r="D5" s="466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3"/>
      <c r="C6" s="464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2332</v>
      </c>
      <c r="D7" s="36" t="str">
        <f>คะแนนสอบ!D6</f>
        <v>เด็กชายณัฐภูมิ  บุญทรัพย์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2333</v>
      </c>
      <c r="D8" s="36" t="str">
        <f>คะแนนสอบ!D7</f>
        <v>เด็กชายยุทธภูมิ  โพธิ์ขำ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2334</v>
      </c>
      <c r="D9" s="36" t="str">
        <f>คะแนนสอบ!D8</f>
        <v>เด็กชายนฤนาท  สุขนิล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2335</v>
      </c>
      <c r="D10" s="36" t="str">
        <f>คะแนนสอบ!D9</f>
        <v>เด็กหญิงณัฐธิดา  นิลทับ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2352</v>
      </c>
      <c r="D11" s="36" t="str">
        <f>คะแนนสอบ!D10</f>
        <v>เด็กชายกิตติศักดิ์  งามเนตร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2406</v>
      </c>
      <c r="D12" s="36" t="str">
        <f>คะแนนสอบ!D11</f>
        <v>เด็กหญิงจิตรทิวา  ทรงธรรม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2492</v>
      </c>
      <c r="D13" s="36" t="str">
        <f>คะแนนสอบ!D12</f>
        <v>เด็กชายวชิรวิชญ์  เพ็ชรไปร่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2493</v>
      </c>
      <c r="D14" s="36" t="str">
        <f>คะแนนสอบ!D13</f>
        <v>เด็กชายปรินทร์  สีสาด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2494</v>
      </c>
      <c r="D15" s="36" t="str">
        <f>คะแนนสอบ!D14</f>
        <v>เด็กหญิงกัญญารัตน์  คล้ายทอง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2495</v>
      </c>
      <c r="D16" s="36" t="str">
        <f>คะแนนสอบ!D15</f>
        <v>เด็กหญิงณัฏฐณิชา  อินหอม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2496</v>
      </c>
      <c r="D17" s="36" t="str">
        <f>คะแนนสอบ!D16</f>
        <v>เด็กชายธนบดี  กลิ่นหอม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2497</v>
      </c>
      <c r="D18" s="36" t="str">
        <f>คะแนนสอบ!D17</f>
        <v>เด็กหญิงวรพรรณ  ไกรกลิ่น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2498</v>
      </c>
      <c r="D19" s="36" t="str">
        <f>คะแนนสอบ!D18</f>
        <v>เด็กชายนวพล  จันอินทร์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0</v>
      </c>
      <c r="D20" s="36">
        <f>คะแนนสอบ!D19</f>
        <v>0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0</v>
      </c>
      <c r="D21" s="36">
        <f>คะแนนสอบ!D20</f>
        <v>0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0</v>
      </c>
      <c r="D22" s="36">
        <f>คะแนนสอบ!D21</f>
        <v>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0</v>
      </c>
      <c r="D23" s="36">
        <f>คะแนนสอบ!D22</f>
        <v>0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0</v>
      </c>
      <c r="D24" s="36">
        <f>คะแนนสอบ!D23</f>
        <v>0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09" t="str">
        <f>"เลขประจำตัว     "&amp;'ข้อมูลนักเรียน  '!B32</f>
        <v xml:space="preserve">เลขประจำตัว     </v>
      </c>
      <c r="G6" s="609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1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1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ข้อมูลกิจกรรม!$E$32</f>
        <v/>
      </c>
      <c r="F28" s="611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3"/>
      <c r="C29" s="604"/>
      <c r="D29" s="82" t="str">
        <f>ข้อมูลกิจกรรม!$V$32</f>
        <v/>
      </c>
      <c r="E29" s="86" t="str">
        <f>ข้อมูลกิจกรรม!$F$32</f>
        <v/>
      </c>
      <c r="F29" s="612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09" t="str">
        <f>"เลขประจำตัว     "&amp;'ข้อมูลนักเรียน  '!B33</f>
        <v xml:space="preserve">เลขประจำตัว     </v>
      </c>
      <c r="G6" s="609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1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1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ข้อมูลกิจกรรม!$E$33</f>
        <v/>
      </c>
      <c r="F28" s="611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3"/>
      <c r="C29" s="604"/>
      <c r="D29" s="82" t="str">
        <f>ข้อมูลกิจกรรม!$V$33</f>
        <v/>
      </c>
      <c r="E29" s="86" t="str">
        <f>ข้อมูลกิจกรรม!$F$33</f>
        <v/>
      </c>
      <c r="F29" s="612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09" t="str">
        <f>"เลขประจำตัว     "&amp;'ข้อมูลนักเรียน  '!B34</f>
        <v xml:space="preserve">เลขประจำตัว     </v>
      </c>
      <c r="G6" s="609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1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1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ข้อมูลกิจกรรม!$E$34</f>
        <v/>
      </c>
      <c r="F28" s="611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3"/>
      <c r="C29" s="604"/>
      <c r="D29" s="82" t="str">
        <f>ข้อมูลกิจกรรม!$V$34</f>
        <v/>
      </c>
      <c r="E29" s="86" t="str">
        <f>ข้อมูลกิจกรรม!$F$34</f>
        <v/>
      </c>
      <c r="F29" s="612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09" t="str">
        <f>"เลขประจำตัว     "&amp;'ข้อมูลนักเรียน  '!B35</f>
        <v xml:space="preserve">เลขประจำตัว     </v>
      </c>
      <c r="G6" s="609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1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1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ข้อมูลกิจกรรม!$E$35</f>
        <v/>
      </c>
      <c r="F28" s="611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3"/>
      <c r="C29" s="604"/>
      <c r="D29" s="82" t="str">
        <f>ข้อมูลกิจกรรม!$V$35</f>
        <v/>
      </c>
      <c r="E29" s="86" t="str">
        <f>ข้อมูลกิจกรรม!$F$35</f>
        <v/>
      </c>
      <c r="F29" s="612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09" t="str">
        <f>"เลขประจำตัว     "&amp;'ข้อมูลนักเรียน  '!B36</f>
        <v xml:space="preserve">เลขประจำตัว     </v>
      </c>
      <c r="G6" s="609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1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1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ข้อมูลกิจกรรม!$E$36</f>
        <v/>
      </c>
      <c r="F28" s="611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3"/>
      <c r="C29" s="604"/>
      <c r="D29" s="82" t="str">
        <f>ข้อมูลกิจกรรม!$V$36</f>
        <v/>
      </c>
      <c r="E29" s="86" t="str">
        <f>ข้อมูลกิจกรรม!$F$36</f>
        <v/>
      </c>
      <c r="F29" s="612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09" t="str">
        <f>"เลขประจำตัว     "&amp;'ข้อมูลนักเรียน  '!B37</f>
        <v xml:space="preserve">เลขประจำตัว     </v>
      </c>
      <c r="G6" s="609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1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1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ข้อมูลกิจกรรม!$E$37</f>
        <v/>
      </c>
      <c r="F28" s="611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3"/>
      <c r="C29" s="604"/>
      <c r="D29" s="82" t="str">
        <f>ข้อมูลกิจกรรม!$V$37</f>
        <v/>
      </c>
      <c r="E29" s="86" t="str">
        <f>ข้อมูลกิจกรรม!$F$37</f>
        <v/>
      </c>
      <c r="F29" s="612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09" t="str">
        <f>"เลขประจำตัว     "&amp;'ข้อมูลนักเรียน  '!B38</f>
        <v xml:space="preserve">เลขประจำตัว     </v>
      </c>
      <c r="G6" s="609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1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1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ข้อมูลกิจกรรม!$E$38</f>
        <v/>
      </c>
      <c r="F28" s="611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3"/>
      <c r="C29" s="604"/>
      <c r="D29" s="82" t="str">
        <f>ข้อมูลกิจกรรม!$V$38</f>
        <v/>
      </c>
      <c r="E29" s="86" t="str">
        <f>ข้อมูลกิจกรรม!$F$38</f>
        <v/>
      </c>
      <c r="F29" s="612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09" t="str">
        <f>"เลขประจำตัว     "&amp;'ข้อมูลนักเรียน  '!B39</f>
        <v xml:space="preserve">เลขประจำตัว     </v>
      </c>
      <c r="G6" s="609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1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1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ข้อมูลกิจกรรม!$E$39</f>
        <v/>
      </c>
      <c r="F28" s="611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3"/>
      <c r="C29" s="604"/>
      <c r="D29" s="82" t="str">
        <f>ข้อมูลกิจกรรม!$V$39</f>
        <v/>
      </c>
      <c r="E29" s="86" t="str">
        <f>ข้อมูลกิจกรรม!$F$39</f>
        <v/>
      </c>
      <c r="F29" s="612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09" t="str">
        <f>"เลขประจำตัว     "&amp;'ข้อมูลนักเรียน  '!B40</f>
        <v xml:space="preserve">เลขประจำตัว     </v>
      </c>
      <c r="G6" s="609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1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1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ข้อมูลกิจกรรม!$E$40</f>
        <v/>
      </c>
      <c r="F28" s="611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3"/>
      <c r="C29" s="604"/>
      <c r="D29" s="82" t="str">
        <f>ข้อมูลกิจกรรม!$V$40</f>
        <v/>
      </c>
      <c r="E29" s="86" t="str">
        <f>ข้อมูลกิจกรรม!$F$40</f>
        <v/>
      </c>
      <c r="F29" s="612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09" t="str">
        <f>"เลขประจำตัว     "&amp;'ข้อมูลนักเรียน  '!B41</f>
        <v xml:space="preserve">เลขประจำตัว     </v>
      </c>
      <c r="G6" s="609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1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1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ข้อมูลกิจกรรม!$E$41</f>
        <v/>
      </c>
      <c r="F28" s="611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3"/>
      <c r="C29" s="604"/>
      <c r="D29" s="82" t="str">
        <f>ข้อมูลกิจกรรม!$V$41</f>
        <v/>
      </c>
      <c r="E29" s="86" t="str">
        <f>ข้อมูลกิจกรรม!$F$41</f>
        <v/>
      </c>
      <c r="F29" s="612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3" t="s">
        <v>2</v>
      </c>
      <c r="C4" s="464" t="s">
        <v>28</v>
      </c>
      <c r="D4" s="465" t="s">
        <v>6</v>
      </c>
      <c r="E4" s="467" t="str">
        <f>'ข้อมูลพื้นฐาน  '!$E13</f>
        <v>ภาษาไทย</v>
      </c>
      <c r="F4" s="468"/>
      <c r="G4" s="469"/>
      <c r="H4" s="467" t="str">
        <f>'ข้อมูลพื้นฐาน  '!$E14</f>
        <v>คณิตศาสตร์</v>
      </c>
      <c r="I4" s="468"/>
      <c r="J4" s="469"/>
      <c r="K4" s="467" t="str">
        <f>'ข้อมูลพื้นฐาน  '!$E15</f>
        <v>วิทยาศาสตร์และเทคโนโลยี</v>
      </c>
      <c r="L4" s="468"/>
      <c r="M4" s="469"/>
      <c r="N4" s="467" t="str">
        <f>'ข้อมูลพื้นฐาน  '!$E16</f>
        <v>สังคมศึกษา ศาสนาและ วัฒนธรรม</v>
      </c>
      <c r="O4" s="468"/>
      <c r="P4" s="469"/>
      <c r="Q4" s="467" t="str">
        <f>'ข้อมูลพื้นฐาน  '!$E17</f>
        <v>ประวัติศาสตร์</v>
      </c>
      <c r="R4" s="468"/>
      <c r="S4" s="469"/>
      <c r="T4" s="467" t="str">
        <f>'ข้อมูลพื้นฐาน  '!$E18</f>
        <v>สุขศึกษาและพลศึกษา</v>
      </c>
      <c r="U4" s="468"/>
      <c r="V4" s="469"/>
      <c r="W4" s="467" t="str">
        <f>'ข้อมูลพื้นฐาน  '!$E19</f>
        <v>ศิลปะ</v>
      </c>
      <c r="X4" s="468"/>
      <c r="Y4" s="469"/>
      <c r="Z4" s="467" t="str">
        <f>'ข้อมูลพื้นฐาน  '!$E20</f>
        <v>การงานอาชีพ</v>
      </c>
      <c r="AA4" s="468"/>
      <c r="AB4" s="469"/>
      <c r="AC4" s="467" t="str">
        <f>'ข้อมูลพื้นฐาน  '!$E21</f>
        <v>ภาษาอังกฤษพื้นฐาน</v>
      </c>
      <c r="AD4" s="468"/>
      <c r="AE4" s="469"/>
      <c r="AF4" s="467" t="str">
        <f>'ข้อมูลพื้นฐาน  '!$E22</f>
        <v>ภาษาจีน</v>
      </c>
      <c r="AG4" s="468"/>
      <c r="AH4" s="469"/>
      <c r="AI4" s="467" t="str">
        <f>'ข้อมูลพื้นฐาน  '!$E23</f>
        <v>การป้องกันการทุจริต</v>
      </c>
      <c r="AJ4" s="468"/>
      <c r="AK4" s="469"/>
      <c r="AL4" s="467" t="str">
        <f>'ข้อมูลพื้นฐาน  '!$E24</f>
        <v>ภาษาอังกฤษเพิ่มเติม</v>
      </c>
      <c r="AM4" s="468"/>
      <c r="AN4" s="469"/>
      <c r="AO4" s="467" t="str">
        <f>'ข้อมูลพื้นฐาน  '!$E25</f>
        <v>การว่ายน้ำเพื่อการเอาชีวิตรอด</v>
      </c>
      <c r="AP4" s="468"/>
      <c r="AQ4" s="469"/>
      <c r="AR4" s="467">
        <f>'ข้อมูลพื้นฐาน  '!$E26</f>
        <v>0</v>
      </c>
      <c r="AS4" s="468"/>
      <c r="AT4" s="469"/>
      <c r="AU4" s="470">
        <f>'ข้อมูลพื้นฐาน  '!$E27</f>
        <v>0</v>
      </c>
      <c r="AV4" s="470"/>
      <c r="AW4" s="470"/>
      <c r="AX4" s="434"/>
      <c r="AY4" s="140"/>
      <c r="AZ4" s="140"/>
      <c r="BA4" s="140"/>
      <c r="BB4" s="140"/>
      <c r="BC4" s="140"/>
    </row>
    <row r="5" spans="1:55" ht="21" customHeight="1">
      <c r="A5" s="140"/>
      <c r="B5" s="463"/>
      <c r="C5" s="464"/>
      <c r="D5" s="466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3"/>
      <c r="C6" s="464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2332</v>
      </c>
      <c r="D7" s="36" t="str">
        <f>คะแนนสอบ!D6</f>
        <v>เด็กชายณัฐภูมิ  บุญทรัพย์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2333</v>
      </c>
      <c r="D8" s="36" t="str">
        <f>คะแนนสอบ!D7</f>
        <v>เด็กชายยุทธภูมิ  โพธิ์ขำ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2334</v>
      </c>
      <c r="D9" s="36" t="str">
        <f>คะแนนสอบ!D8</f>
        <v>เด็กชายนฤนาท  สุขนิล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2335</v>
      </c>
      <c r="D10" s="36" t="str">
        <f>คะแนนสอบ!D9</f>
        <v>เด็กหญิงณัฐธิดา  นิลทับ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2352</v>
      </c>
      <c r="D11" s="36" t="str">
        <f>คะแนนสอบ!D10</f>
        <v>เด็กชายกิตติศักดิ์  งามเนตร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2406</v>
      </c>
      <c r="D12" s="36" t="str">
        <f>คะแนนสอบ!D11</f>
        <v>เด็กหญิงจิตรทิวา  ทรงธรรม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2492</v>
      </c>
      <c r="D13" s="36" t="str">
        <f>คะแนนสอบ!D12</f>
        <v>เด็กชายวชิรวิชญ์  เพ็ชรไปร่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2493</v>
      </c>
      <c r="D14" s="36" t="str">
        <f>คะแนนสอบ!D13</f>
        <v>เด็กชายปรินทร์  สีสาด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2494</v>
      </c>
      <c r="D15" s="36" t="str">
        <f>คะแนนสอบ!D14</f>
        <v>เด็กหญิงกัญญารัตน์  คล้ายทอง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2495</v>
      </c>
      <c r="D16" s="36" t="str">
        <f>คะแนนสอบ!D15</f>
        <v>เด็กหญิงณัฏฐณิชา  อินหอม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2496</v>
      </c>
      <c r="D17" s="36" t="str">
        <f>คะแนนสอบ!D16</f>
        <v>เด็กชายธนบดี  กลิ่นหอม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2497</v>
      </c>
      <c r="D18" s="36" t="str">
        <f>คะแนนสอบ!D17</f>
        <v>เด็กหญิงวรพรรณ  ไกรกลิ่น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2498</v>
      </c>
      <c r="D19" s="36" t="str">
        <f>คะแนนสอบ!D18</f>
        <v>เด็กชายนวพล  จันอินทร์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0</v>
      </c>
      <c r="D20" s="36">
        <f>คะแนนสอบ!D19</f>
        <v>0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0</v>
      </c>
      <c r="D21" s="36">
        <f>คะแนนสอบ!D20</f>
        <v>0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0</v>
      </c>
      <c r="D22" s="36">
        <f>คะแนนสอบ!D21</f>
        <v>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0</v>
      </c>
      <c r="D23" s="36">
        <f>คะแนนสอบ!D22</f>
        <v>0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0</v>
      </c>
      <c r="D24" s="36">
        <f>คะแนนสอบ!D23</f>
        <v>0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B2:B3"/>
    <mergeCell ref="B4:B6"/>
    <mergeCell ref="C4:C6"/>
    <mergeCell ref="E4:G4"/>
    <mergeCell ref="H4:J4"/>
    <mergeCell ref="D4:D5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09" t="str">
        <f>"เลขประจำตัว     "&amp;'ข้อมูลนักเรียน  '!B42</f>
        <v xml:space="preserve">เลขประจำตัว     </v>
      </c>
      <c r="G6" s="609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1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1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ข้อมูลกิจกรรม!$E$42</f>
        <v/>
      </c>
      <c r="F28" s="611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3"/>
      <c r="C29" s="604"/>
      <c r="D29" s="82" t="str">
        <f>ข้อมูลกิจกรรม!$V$42</f>
        <v/>
      </c>
      <c r="E29" s="86" t="str">
        <f>ข้อมูลกิจกรรม!$F$42</f>
        <v/>
      </c>
      <c r="F29" s="612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09" t="str">
        <f>"เลขประจำตัว     "&amp;'ข้อมูลนักเรียน  '!B43</f>
        <v xml:space="preserve">เลขประจำตัว     </v>
      </c>
      <c r="G6" s="609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1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1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ข้อมูลกิจกรรม!$E$43</f>
        <v/>
      </c>
      <c r="F28" s="611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3"/>
      <c r="C29" s="604"/>
      <c r="D29" s="82" t="str">
        <f>ข้อมูลกิจกรรม!$V$43</f>
        <v/>
      </c>
      <c r="E29" s="86" t="str">
        <f>ข้อมูลกิจกรรม!$F$43</f>
        <v/>
      </c>
      <c r="F29" s="612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09" t="str">
        <f>"เลขประจำตัว     "&amp;'ข้อมูลนักเรียน  '!B44</f>
        <v xml:space="preserve">เลขประจำตัว     </v>
      </c>
      <c r="G6" s="609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1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1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ข้อมูลกิจกรรม!$E$44</f>
        <v/>
      </c>
      <c r="F28" s="611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3"/>
      <c r="C29" s="604"/>
      <c r="D29" s="82" t="str">
        <f>ข้อมูลกิจกรรม!$V$44</f>
        <v/>
      </c>
      <c r="E29" s="86" t="str">
        <f>ข้อมูลกิจกรรม!$F$44</f>
        <v/>
      </c>
      <c r="F29" s="612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09" t="str">
        <f>"เลขประจำตัว     "&amp;'ข้อมูลนักเรียน  '!B45</f>
        <v xml:space="preserve">เลขประจำตัว     </v>
      </c>
      <c r="G6" s="609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1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1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ข้อมูลกิจกรรม!$E$45</f>
        <v/>
      </c>
      <c r="F28" s="611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3"/>
      <c r="C29" s="604"/>
      <c r="D29" s="82" t="str">
        <f>ข้อมูลกิจกรรม!$V$45</f>
        <v/>
      </c>
      <c r="E29" s="86" t="str">
        <f>ข้อมูลกิจกรรม!$F$45</f>
        <v/>
      </c>
      <c r="F29" s="612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09" t="str">
        <f>"เลขประจำตัว     "&amp;'ข้อมูลนักเรียน  '!B46</f>
        <v xml:space="preserve">เลขประจำตัว     </v>
      </c>
      <c r="G6" s="609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1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1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ข้อมูลกิจกรรม!$E$46</f>
        <v/>
      </c>
      <c r="F28" s="611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3"/>
      <c r="C29" s="604"/>
      <c r="D29" s="82" t="str">
        <f>ข้อมูลกิจกรรม!$V$46</f>
        <v/>
      </c>
      <c r="E29" s="86" t="str">
        <f>ข้อมูลกิจกรรม!$F$46</f>
        <v/>
      </c>
      <c r="F29" s="612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09" t="str">
        <f>"เลขประจำตัว     "&amp;'ข้อมูลนักเรียน  '!B47</f>
        <v xml:space="preserve">เลขประจำตัว     </v>
      </c>
      <c r="G6" s="609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1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1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ข้อมูลกิจกรรม!$E$47</f>
        <v/>
      </c>
      <c r="F28" s="611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3"/>
      <c r="C29" s="604"/>
      <c r="D29" s="82" t="str">
        <f>ข้อมูลกิจกรรม!$V$47</f>
        <v/>
      </c>
      <c r="E29" s="86" t="str">
        <f>ข้อมูลกิจกรรม!$F$47</f>
        <v/>
      </c>
      <c r="F29" s="612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09" t="str">
        <f>"เลขประจำตัว     "&amp;'ข้อมูลนักเรียน  '!B48</f>
        <v xml:space="preserve">เลขประจำตัว     </v>
      </c>
      <c r="G6" s="609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1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1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ข้อมูลกิจกรรม!$E$48</f>
        <v/>
      </c>
      <c r="F28" s="611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3"/>
      <c r="C29" s="604"/>
      <c r="D29" s="82" t="str">
        <f>ข้อมูลกิจกรรม!$V$48</f>
        <v/>
      </c>
      <c r="E29" s="86" t="str">
        <f>ข้อมูลกิจกรรม!$F$48</f>
        <v/>
      </c>
      <c r="F29" s="612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09" t="str">
        <f>"เลขประจำตัว     "&amp;'ข้อมูลนักเรียน  '!B49</f>
        <v xml:space="preserve">เลขประจำตัว     </v>
      </c>
      <c r="G6" s="609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1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1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ข้อมูลกิจกรรม!$E$49</f>
        <v/>
      </c>
      <c r="F28" s="611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3"/>
      <c r="C29" s="604"/>
      <c r="D29" s="82" t="str">
        <f>ข้อมูลกิจกรรม!$V$49</f>
        <v/>
      </c>
      <c r="E29" s="86" t="str">
        <f>ข้อมูลกิจกรรม!$F$49</f>
        <v/>
      </c>
      <c r="F29" s="612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09" t="str">
        <f>"เลขประจำตัว     "&amp;'ข้อมูลนักเรียน  '!B50</f>
        <v xml:space="preserve">เลขประจำตัว     </v>
      </c>
      <c r="G6" s="609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1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1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ข้อมูลกิจกรรม!$E$50</f>
        <v/>
      </c>
      <c r="F28" s="611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3"/>
      <c r="C29" s="604"/>
      <c r="D29" s="82" t="str">
        <f>ข้อมูลกิจกรรม!$V$50</f>
        <v/>
      </c>
      <c r="E29" s="86" t="str">
        <f>ข้อมูลกิจกรรม!$F$50</f>
        <v/>
      </c>
      <c r="F29" s="612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09" t="str">
        <f>"เลขประจำตัว     "&amp;'ข้อมูลนักเรียน  '!B51</f>
        <v xml:space="preserve">เลขประจำตัว     </v>
      </c>
      <c r="G6" s="609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1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1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ข้อมูลกิจกรรม!$E$51</f>
        <v/>
      </c>
      <c r="F28" s="611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3"/>
      <c r="C29" s="604"/>
      <c r="D29" s="82" t="str">
        <f>ข้อมูลกิจกรรม!$V$51</f>
        <v/>
      </c>
      <c r="E29" s="86" t="str">
        <f>ข้อมูลกิจกรรม!$F$51</f>
        <v/>
      </c>
      <c r="F29" s="612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2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 t="str">
        <f>'ข้อมูลพื้นฐาน  '!$E23</f>
        <v>การป้องกันการทุจริต</v>
      </c>
      <c r="CH4" s="460"/>
      <c r="CI4" s="460"/>
      <c r="CJ4" s="460"/>
      <c r="CK4" s="460"/>
      <c r="CL4" s="460"/>
      <c r="CM4" s="460"/>
      <c r="CN4" s="461"/>
      <c r="CO4" s="459" t="str">
        <f>'ข้อมูลพื้นฐาน  '!$E24</f>
        <v>ภาษาอังกฤษเพิ่มเติม</v>
      </c>
      <c r="CP4" s="460"/>
      <c r="CQ4" s="460"/>
      <c r="CR4" s="460"/>
      <c r="CS4" s="460"/>
      <c r="CT4" s="460"/>
      <c r="CU4" s="460"/>
      <c r="CV4" s="461"/>
      <c r="CW4" s="459" t="str">
        <f>'ข้อมูลพื้นฐาน  '!$E25</f>
        <v>การว่ายน้ำเพื่อการเอาชีวิตรอด</v>
      </c>
      <c r="CX4" s="460"/>
      <c r="CY4" s="460"/>
      <c r="CZ4" s="460"/>
      <c r="DA4" s="460"/>
      <c r="DB4" s="460"/>
      <c r="DC4" s="460"/>
      <c r="DD4" s="461"/>
      <c r="DE4" s="459">
        <f>'ข้อมูลพื้นฐาน  '!$E26</f>
        <v>0</v>
      </c>
      <c r="DF4" s="460"/>
      <c r="DG4" s="460"/>
      <c r="DH4" s="460"/>
      <c r="DI4" s="460"/>
      <c r="DJ4" s="460"/>
      <c r="DK4" s="460"/>
      <c r="DL4" s="461"/>
      <c r="DM4" s="459">
        <f>'ข้อมูลพื้นฐาน  '!$E27</f>
        <v>0</v>
      </c>
      <c r="DN4" s="460"/>
      <c r="DO4" s="460"/>
      <c r="DP4" s="460"/>
      <c r="DQ4" s="460"/>
      <c r="DR4" s="460"/>
      <c r="DS4" s="460"/>
      <c r="DT4" s="461"/>
      <c r="DU4" s="19"/>
      <c r="DV4" s="140"/>
      <c r="DW4" s="140"/>
      <c r="DX4" s="140"/>
      <c r="DY4" s="140"/>
      <c r="DZ4" s="140"/>
    </row>
    <row r="5" spans="1:130" ht="21" customHeight="1">
      <c r="A5" s="140"/>
      <c r="B5" s="463"/>
      <c r="C5" s="464"/>
      <c r="D5" s="466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2332</v>
      </c>
      <c r="D7" s="36" t="str">
        <f>คะแนนสอบ!D6</f>
        <v>เด็กชายณัฐภูมิ  บุญทรัพย์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2333</v>
      </c>
      <c r="D8" s="36" t="str">
        <f>คะแนนสอบ!D7</f>
        <v>เด็กชายยุทธภูมิ  โพธิ์ขำ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2334</v>
      </c>
      <c r="D9" s="36" t="str">
        <f>คะแนนสอบ!D8</f>
        <v>เด็กชายนฤนาท  สุขนิล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2335</v>
      </c>
      <c r="D10" s="36" t="str">
        <f>คะแนนสอบ!D9</f>
        <v>เด็กหญิงณัฐธิดา  นิลทับ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2352</v>
      </c>
      <c r="D11" s="36" t="str">
        <f>คะแนนสอบ!D10</f>
        <v>เด็กชายกิตติศักดิ์  งามเนตร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2406</v>
      </c>
      <c r="D12" s="36" t="str">
        <f>คะแนนสอบ!D11</f>
        <v>เด็กหญิงจิตรทิวา  ทรงธรรม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2492</v>
      </c>
      <c r="D13" s="36" t="str">
        <f>คะแนนสอบ!D12</f>
        <v>เด็กชายวชิรวิชญ์  เพ็ชรไปร่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2493</v>
      </c>
      <c r="D14" s="36" t="str">
        <f>คะแนนสอบ!D13</f>
        <v>เด็กชายปรินทร์  สีสาด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2494</v>
      </c>
      <c r="D15" s="36" t="str">
        <f>คะแนนสอบ!D14</f>
        <v>เด็กหญิงกัญญารัตน์  คล้ายทอง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2495</v>
      </c>
      <c r="D16" s="36" t="str">
        <f>คะแนนสอบ!D15</f>
        <v>เด็กหญิงณัฏฐณิชา  อินหอม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2496</v>
      </c>
      <c r="D17" s="36" t="str">
        <f>คะแนนสอบ!D16</f>
        <v>เด็กชายธนบดี  กลิ่นหอม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2497</v>
      </c>
      <c r="D18" s="36" t="str">
        <f>คะแนนสอบ!D17</f>
        <v>เด็กหญิงวรพรรณ  ไกรกลิ่น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2498</v>
      </c>
      <c r="D19" s="36" t="str">
        <f>คะแนนสอบ!D18</f>
        <v>เด็กชายนวพล  จันอินทร์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0</v>
      </c>
      <c r="D20" s="36">
        <f>คะแนนสอบ!D19</f>
        <v>0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0</v>
      </c>
      <c r="D21" s="36">
        <f>คะแนนสอบ!D20</f>
        <v>0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0</v>
      </c>
      <c r="D22" s="36">
        <f>คะแนนสอบ!D21</f>
        <v>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0</v>
      </c>
      <c r="D23" s="36">
        <f>คะแนนสอบ!D22</f>
        <v>0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0</v>
      </c>
      <c r="D24" s="36">
        <f>คะแนนสอบ!D23</f>
        <v>0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  <mergeCell ref="CO4:CV4"/>
    <mergeCell ref="CW4:DD4"/>
    <mergeCell ref="DE4:DL4"/>
    <mergeCell ref="BQ4:BX4"/>
    <mergeCell ref="DM4:DT4"/>
    <mergeCell ref="BY4:CF4"/>
    <mergeCell ref="CG4:CN4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09" t="str">
        <f>"เลขประจำตัว     "&amp;'ข้อมูลนักเรียน  '!B52</f>
        <v xml:space="preserve">เลขประจำตัว     </v>
      </c>
      <c r="G6" s="609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1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1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ข้อมูลกิจกรรม!$E$52</f>
        <v/>
      </c>
      <c r="F28" s="611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3"/>
      <c r="C29" s="604"/>
      <c r="D29" s="82" t="str">
        <f>ข้อมูลกิจกรรม!$V$52</f>
        <v/>
      </c>
      <c r="E29" s="86" t="str">
        <f>ข้อมูลกิจกรรม!$F$52</f>
        <v/>
      </c>
      <c r="F29" s="612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09" t="str">
        <f>"เลขประจำตัว     "&amp;'ข้อมูลนักเรียน  '!B53</f>
        <v xml:space="preserve">เลขประจำตัว     </v>
      </c>
      <c r="G6" s="609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1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1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ข้อมูลกิจกรรม!$E$53</f>
        <v/>
      </c>
      <c r="F28" s="611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3"/>
      <c r="C29" s="604"/>
      <c r="D29" s="82" t="str">
        <f>ข้อมูลกิจกรรม!$V$53</f>
        <v/>
      </c>
      <c r="E29" s="86" t="str">
        <f>ข้อมูลกิจกรรม!$F$53</f>
        <v/>
      </c>
      <c r="F29" s="612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4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09" t="str">
        <f>"เลขประจำตัว     "&amp;'ข้อมูลนักเรียน  '!B54</f>
        <v xml:space="preserve">เลขประจำตัว     </v>
      </c>
      <c r="G6" s="609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ท14101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ค14101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ว14101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ส14101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ส14102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พ14101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ศ14101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ง14101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อ14101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จ14201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ส14201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อ14201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พ14201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1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1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ข้อมูลกิจกรรม!$E$54</f>
        <v/>
      </c>
      <c r="F28" s="611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3"/>
      <c r="C29" s="604"/>
      <c r="D29" s="82" t="str">
        <f>ข้อมูลกิจกรรม!$V$54</f>
        <v/>
      </c>
      <c r="E29" s="86" t="str">
        <f>ข้อมูลกิจกรรม!$F$54</f>
        <v/>
      </c>
      <c r="F29" s="612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1" t="str">
        <f>IF('ข้อมูลพื้นฐาน  '!E8="","","(" &amp;'ข้อมูลพื้นฐาน  '!E8  &amp;")")</f>
        <v>(นางสาวอัญชลี  สวัสดี)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16" t="s">
        <v>204</v>
      </c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176"/>
      <c r="Q2" s="188"/>
      <c r="R2" s="188"/>
    </row>
    <row r="3" spans="1:18">
      <c r="A3" s="188"/>
      <c r="B3" s="17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5" t="s">
        <v>306</v>
      </c>
      <c r="I21" s="615"/>
      <c r="J21" s="615"/>
      <c r="K21" s="615"/>
      <c r="L21" s="615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5" t="s">
        <v>307</v>
      </c>
      <c r="I22" s="615"/>
      <c r="J22" s="615"/>
      <c r="K22" s="615"/>
      <c r="L22" s="615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5" t="s">
        <v>309</v>
      </c>
      <c r="I24" s="615"/>
      <c r="J24" s="615"/>
      <c r="K24" s="615"/>
      <c r="L24" s="615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5"/>
      <c r="G25" s="615"/>
      <c r="H25" s="615"/>
      <c r="I25" s="615"/>
      <c r="J25" s="615"/>
      <c r="K25" s="615"/>
      <c r="L25" s="615"/>
      <c r="M25" s="615"/>
      <c r="N25" s="615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5" t="s">
        <v>309</v>
      </c>
      <c r="J27" s="615"/>
      <c r="K27" s="615"/>
      <c r="L27" s="615"/>
      <c r="M27" s="615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4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59" t="str">
        <f>'ข้อมูลพื้นฐาน  '!$E14</f>
        <v>คณิตศาสตร์</v>
      </c>
      <c r="K4" s="460"/>
      <c r="L4" s="460"/>
      <c r="M4" s="460"/>
      <c r="N4" s="460"/>
      <c r="O4" s="459" t="str">
        <f>'ข้อมูลพื้นฐาน  '!$E15</f>
        <v>วิทยาศาสตร์และเทคโนโลยี</v>
      </c>
      <c r="P4" s="460"/>
      <c r="Q4" s="460"/>
      <c r="R4" s="460"/>
      <c r="S4" s="460"/>
      <c r="T4" s="459" t="str">
        <f>'ข้อมูลพื้นฐาน  '!$E16</f>
        <v>สังคมศึกษา ศาสนาและ วัฒนธรรม</v>
      </c>
      <c r="U4" s="460"/>
      <c r="V4" s="460"/>
      <c r="W4" s="460"/>
      <c r="X4" s="460"/>
      <c r="Y4" s="459" t="str">
        <f>'ข้อมูลพื้นฐาน  '!$E17</f>
        <v>ประวัติศาสตร์</v>
      </c>
      <c r="Z4" s="460"/>
      <c r="AA4" s="460"/>
      <c r="AB4" s="460"/>
      <c r="AC4" s="460"/>
      <c r="AD4" s="459" t="str">
        <f>'ข้อมูลพื้นฐาน  '!$E18</f>
        <v>สุขศึกษาและพลศึกษา</v>
      </c>
      <c r="AE4" s="460"/>
      <c r="AF4" s="460"/>
      <c r="AG4" s="460"/>
      <c r="AH4" s="460"/>
      <c r="AI4" s="459" t="str">
        <f>'ข้อมูลพื้นฐาน  '!$E19</f>
        <v>ศิลปะ</v>
      </c>
      <c r="AJ4" s="460"/>
      <c r="AK4" s="460"/>
      <c r="AL4" s="460"/>
      <c r="AM4" s="460"/>
      <c r="AN4" s="459" t="str">
        <f>'ข้อมูลพื้นฐาน  '!$E20</f>
        <v>การงานอาชีพ</v>
      </c>
      <c r="AO4" s="460"/>
      <c r="AP4" s="460"/>
      <c r="AQ4" s="460"/>
      <c r="AR4" s="460"/>
      <c r="AS4" s="459" t="str">
        <f>'ข้อมูลพื้นฐาน  '!$E21</f>
        <v>ภาษาอังกฤษพื้นฐาน</v>
      </c>
      <c r="AT4" s="460"/>
      <c r="AU4" s="460"/>
      <c r="AV4" s="460"/>
      <c r="AW4" s="460"/>
      <c r="AX4" s="459" t="str">
        <f>'ข้อมูลพื้นฐาน  '!$E22</f>
        <v>ภาษาจีน</v>
      </c>
      <c r="AY4" s="460"/>
      <c r="AZ4" s="460"/>
      <c r="BA4" s="460"/>
      <c r="BB4" s="460"/>
      <c r="BC4" s="459" t="str">
        <f>'ข้อมูลพื้นฐาน  '!$E23</f>
        <v>การป้องกันการทุจริต</v>
      </c>
      <c r="BD4" s="460"/>
      <c r="BE4" s="460"/>
      <c r="BF4" s="460"/>
      <c r="BG4" s="460"/>
      <c r="BH4" s="459" t="str">
        <f>'ข้อมูลพื้นฐาน  '!$E24</f>
        <v>ภาษาอังกฤษเพิ่มเติม</v>
      </c>
      <c r="BI4" s="460"/>
      <c r="BJ4" s="460"/>
      <c r="BK4" s="460"/>
      <c r="BL4" s="460"/>
      <c r="BM4" s="459" t="str">
        <f>'ข้อมูลพื้นฐาน  '!$E25</f>
        <v>การว่ายน้ำเพื่อการเอาชีวิตรอด</v>
      </c>
      <c r="BN4" s="460"/>
      <c r="BO4" s="460"/>
      <c r="BP4" s="460"/>
      <c r="BQ4" s="460"/>
      <c r="BR4" s="459">
        <f>'ข้อมูลพื้นฐาน  '!$E26</f>
        <v>0</v>
      </c>
      <c r="BS4" s="460"/>
      <c r="BT4" s="460"/>
      <c r="BU4" s="460"/>
      <c r="BV4" s="460"/>
      <c r="BW4" s="471">
        <f>'ข้อมูลพื้นฐาน  '!$E27</f>
        <v>0</v>
      </c>
      <c r="BX4" s="471"/>
      <c r="BY4" s="471"/>
      <c r="BZ4" s="471"/>
      <c r="CA4" s="471"/>
      <c r="CB4" s="19"/>
      <c r="CC4" s="140"/>
      <c r="CD4" s="140"/>
      <c r="CE4" s="140"/>
      <c r="CF4" s="140"/>
      <c r="CG4" s="140"/>
    </row>
    <row r="5" spans="1:85" ht="21" customHeight="1">
      <c r="A5" s="140"/>
      <c r="B5" s="463"/>
      <c r="C5" s="464"/>
      <c r="D5" s="466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2332</v>
      </c>
      <c r="D7" s="36" t="str">
        <f>คะแนนสอบ!D6</f>
        <v>เด็กชายณัฐภูมิ  บุญทรัพย์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2333</v>
      </c>
      <c r="D8" s="36" t="str">
        <f>คะแนนสอบ!D7</f>
        <v>เด็กชายยุทธภูมิ  โพธิ์ขำ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2334</v>
      </c>
      <c r="D9" s="36" t="str">
        <f>คะแนนสอบ!D8</f>
        <v>เด็กชายนฤนาท  สุขนิล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2335</v>
      </c>
      <c r="D10" s="36" t="str">
        <f>คะแนนสอบ!D9</f>
        <v>เด็กหญิงณัฐธิดา  นิลทับ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2352</v>
      </c>
      <c r="D11" s="36" t="str">
        <f>คะแนนสอบ!D10</f>
        <v>เด็กชายกิตติศักดิ์  งามเนตร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2406</v>
      </c>
      <c r="D12" s="36" t="str">
        <f>คะแนนสอบ!D11</f>
        <v>เด็กหญิงจิตรทิวา  ทรงธรรม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2492</v>
      </c>
      <c r="D13" s="36" t="str">
        <f>คะแนนสอบ!D12</f>
        <v>เด็กชายวชิรวิชญ์  เพ็ชรไปร่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2493</v>
      </c>
      <c r="D14" s="36" t="str">
        <f>คะแนนสอบ!D13</f>
        <v>เด็กชายปรินทร์  สีสาด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2494</v>
      </c>
      <c r="D15" s="36" t="str">
        <f>คะแนนสอบ!D14</f>
        <v>เด็กหญิงกัญญารัตน์  คล้ายทอง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2495</v>
      </c>
      <c r="D16" s="36" t="str">
        <f>คะแนนสอบ!D15</f>
        <v>เด็กหญิงณัฏฐณิชา  อินหอม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2496</v>
      </c>
      <c r="D17" s="36" t="str">
        <f>คะแนนสอบ!D16</f>
        <v>เด็กชายธนบดี  กลิ่นหอม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2497</v>
      </c>
      <c r="D18" s="36" t="str">
        <f>คะแนนสอบ!D17</f>
        <v>เด็กหญิงวรพรรณ  ไกรกลิ่น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2498</v>
      </c>
      <c r="D19" s="36" t="str">
        <f>คะแนนสอบ!D18</f>
        <v>เด็กชายนวพล  จันอินทร์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0</v>
      </c>
      <c r="D20" s="36">
        <f>คะแนนสอบ!D19</f>
        <v>0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0</v>
      </c>
      <c r="D21" s="36">
        <f>คะแนนสอบ!D20</f>
        <v>0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0</v>
      </c>
      <c r="D22" s="36">
        <f>คะแนนสอบ!D21</f>
        <v>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0</v>
      </c>
      <c r="D23" s="36">
        <f>คะแนนสอบ!D22</f>
        <v>0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0</v>
      </c>
      <c r="D24" s="36">
        <f>คะแนนสอบ!D23</f>
        <v>0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J4:N4"/>
    <mergeCell ref="B2:B3"/>
    <mergeCell ref="B4:B6"/>
    <mergeCell ref="C4:C6"/>
    <mergeCell ref="D4:D5"/>
    <mergeCell ref="E4:I4"/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2025-08-18T04:08:14Z</dcterms:modified>
</cp:coreProperties>
</file>